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10-12.2024\הרכבת דוחות כספיים- 31.12.24\רווח והפסד- 31.12.24\הוצאות ישירות לאתר- 31.12.24\"/>
    </mc:Choice>
  </mc:AlternateContent>
  <xr:revisionPtr revIDLastSave="0" documentId="13_ncr:1_{8602B6BC-B75E-40CA-A7AA-11C914F20450}" xr6:coauthVersionLast="47" xr6:coauthVersionMax="47" xr10:uidLastSave="{00000000-0000-0000-0000-000000000000}"/>
  <bookViews>
    <workbookView xWindow="-120" yWindow="-120" windowWidth="29040" windowHeight="15840" firstSheet="5" activeTab="13" xr2:uid="{D1BBEFB2-5817-4AB8-9B17-BDEC5D0656B8}"/>
  </bookViews>
  <sheets>
    <sheet name="7936" sheetId="3" r:id="rId1"/>
    <sheet name="7934" sheetId="2" r:id="rId2"/>
    <sheet name="7932" sheetId="4" r:id="rId3"/>
    <sheet name="7931" sheetId="5" r:id="rId4"/>
    <sheet name="7935" sheetId="6" r:id="rId5"/>
    <sheet name="7937" sheetId="7" r:id="rId6"/>
    <sheet name="13563" sheetId="8" r:id="rId7"/>
    <sheet name="14943" sheetId="9" r:id="rId8"/>
    <sheet name="14944" sheetId="10" r:id="rId9"/>
    <sheet name="15341" sheetId="11" r:id="rId10"/>
    <sheet name="15455" sheetId="12" r:id="rId11"/>
    <sheet name="15456" sheetId="13" r:id="rId12"/>
    <sheet name="15457" sheetId="14" r:id="rId13"/>
    <sheet name="גמל להשקעה-נספח 1" sheetId="15" r:id="rId14"/>
    <sheet name="גמל להשקעה-נספח 2" sheetId="16" r:id="rId15"/>
    <sheet name="גמל להשקעה-נספח 3" sheetId="17" r:id="rId16"/>
  </sheets>
  <definedNames>
    <definedName name="_xlnm.Print_Area" localSheetId="6">'13563'!$A$1:$AV$45</definedName>
    <definedName name="_xlnm.Print_Area" localSheetId="7">'14943'!$A$1:$AV$45</definedName>
    <definedName name="_xlnm.Print_Area" localSheetId="8">'14944'!$A$1:$AV$45</definedName>
    <definedName name="_xlnm.Print_Area" localSheetId="9">'15341'!$A$1:$AV$45</definedName>
    <definedName name="_xlnm.Print_Area" localSheetId="10">'15455'!$A$1:$AV$45</definedName>
    <definedName name="_xlnm.Print_Area" localSheetId="11">'15456'!$A$1:$AV$45</definedName>
    <definedName name="_xlnm.Print_Area" localSheetId="12">'15457'!$A$1:$AV$45</definedName>
    <definedName name="_xlnm.Print_Area" localSheetId="3">'7931'!$A$1:$AV$45</definedName>
    <definedName name="_xlnm.Print_Area" localSheetId="2">'7932'!$A$1:$AV$45</definedName>
    <definedName name="_xlnm.Print_Area" localSheetId="1">'7934'!$A$1:$AV$45</definedName>
    <definedName name="_xlnm.Print_Area" localSheetId="4">'7935'!$A$1:$AV$45</definedName>
    <definedName name="_xlnm.Print_Area" localSheetId="0">'7936'!$A$1:$AV$45</definedName>
    <definedName name="_xlnm.Print_Area" localSheetId="5">'7937'!$A$1:$AV$45</definedName>
    <definedName name="_xlnm.Print_Area" localSheetId="13">'גמל להשקעה-נספח 1'!$A$1:$AY$45</definedName>
    <definedName name="_xlnm.Print_Area" localSheetId="14">'גמל להשקעה-נספח 2'!$A$1:$AZ$73</definedName>
    <definedName name="_xlnm.Print_Area" localSheetId="15">'גמל להשקעה-נספח 3'!$A$1:$AZ$108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6" l="1"/>
  <c r="D30" i="16"/>
  <c r="D38" i="16"/>
  <c r="B24" i="15"/>
  <c r="B25" i="3" l="1"/>
  <c r="B35" i="3" s="1"/>
  <c r="B19" i="3"/>
  <c r="B12" i="3"/>
  <c r="B39" i="3" l="1"/>
  <c r="B38" i="15"/>
  <c r="B34" i="15"/>
  <c r="B33" i="15"/>
  <c r="B32" i="15"/>
  <c r="B31" i="15"/>
  <c r="B30" i="15"/>
  <c r="B29" i="15"/>
  <c r="B28" i="15"/>
  <c r="B27" i="15"/>
  <c r="B26" i="15"/>
  <c r="B21" i="15"/>
  <c r="B20" i="15"/>
  <c r="B44" i="15" s="1"/>
  <c r="B17" i="15"/>
  <c r="B16" i="15"/>
  <c r="B15" i="15"/>
  <c r="B14" i="15"/>
  <c r="B13" i="15"/>
  <c r="B11" i="15"/>
  <c r="B10" i="15"/>
  <c r="B8" i="15"/>
  <c r="B7" i="15"/>
  <c r="B36" i="15" l="1"/>
  <c r="D108" i="17"/>
  <c r="B25" i="15"/>
  <c r="B35" i="15" s="1"/>
  <c r="B19" i="15"/>
  <c r="B12" i="15"/>
  <c r="B9" i="15"/>
  <c r="B6" i="15"/>
  <c r="B25" i="14"/>
  <c r="B39" i="14" s="1"/>
  <c r="B19" i="14"/>
  <c r="B12" i="14"/>
  <c r="B9" i="14"/>
  <c r="B6" i="14"/>
  <c r="B25" i="13"/>
  <c r="B39" i="13" s="1"/>
  <c r="B19" i="13"/>
  <c r="B12" i="13"/>
  <c r="B9" i="13"/>
  <c r="B6" i="13"/>
  <c r="B25" i="12"/>
  <c r="B19" i="12"/>
  <c r="B12" i="12"/>
  <c r="B9" i="12"/>
  <c r="B6" i="12"/>
  <c r="B25" i="11"/>
  <c r="B39" i="11" s="1"/>
  <c r="B19" i="11"/>
  <c r="B12" i="11"/>
  <c r="B9" i="11"/>
  <c r="B6" i="11"/>
  <c r="B25" i="10"/>
  <c r="B39" i="10" s="1"/>
  <c r="B19" i="10"/>
  <c r="B12" i="10"/>
  <c r="B9" i="10"/>
  <c r="B6" i="10"/>
  <c r="B25" i="9"/>
  <c r="B19" i="9"/>
  <c r="B12" i="9"/>
  <c r="B9" i="9"/>
  <c r="B6" i="9"/>
  <c r="B25" i="8"/>
  <c r="B39" i="8" s="1"/>
  <c r="B19" i="8"/>
  <c r="B12" i="8"/>
  <c r="B9" i="8"/>
  <c r="B6" i="8"/>
  <c r="B25" i="7"/>
  <c r="B35" i="7" s="1"/>
  <c r="B37" i="7" s="1"/>
  <c r="B19" i="7"/>
  <c r="B12" i="7"/>
  <c r="B9" i="7"/>
  <c r="B6" i="7"/>
  <c r="B25" i="6"/>
  <c r="B35" i="6" s="1"/>
  <c r="B37" i="6" s="1"/>
  <c r="B19" i="6"/>
  <c r="B12" i="6"/>
  <c r="B9" i="6"/>
  <c r="B6" i="6"/>
  <c r="B25" i="5"/>
  <c r="B35" i="5" s="1"/>
  <c r="B37" i="5" s="1"/>
  <c r="B19" i="5"/>
  <c r="B12" i="5"/>
  <c r="B9" i="5"/>
  <c r="B6" i="5"/>
  <c r="B25" i="4"/>
  <c r="B19" i="4"/>
  <c r="B12" i="4"/>
  <c r="B9" i="4"/>
  <c r="B6" i="4"/>
  <c r="B37" i="3"/>
  <c r="B9" i="3"/>
  <c r="B6" i="3"/>
  <c r="B25" i="2"/>
  <c r="B35" i="2" s="1"/>
  <c r="B37" i="2" s="1"/>
  <c r="B19" i="2"/>
  <c r="B12" i="2"/>
  <c r="B9" i="2"/>
  <c r="B6" i="2"/>
  <c r="B18" i="3" l="1"/>
  <c r="B35" i="9"/>
  <c r="B37" i="9" s="1"/>
  <c r="B39" i="9"/>
  <c r="B37" i="15"/>
  <c r="B41" i="3"/>
  <c r="B22" i="3"/>
  <c r="B18" i="2"/>
  <c r="B41" i="2" s="1"/>
  <c r="B39" i="7"/>
  <c r="B39" i="15"/>
  <c r="B35" i="11"/>
  <c r="B37" i="11" s="1"/>
  <c r="B39" i="6"/>
  <c r="B39" i="2"/>
  <c r="B18" i="14"/>
  <c r="B22" i="14" s="1"/>
  <c r="B45" i="14" s="1"/>
  <c r="B35" i="14"/>
  <c r="B37" i="14" s="1"/>
  <c r="B35" i="13"/>
  <c r="B37" i="13" s="1"/>
  <c r="B18" i="13"/>
  <c r="B41" i="13" s="1"/>
  <c r="B18" i="12"/>
  <c r="B22" i="12" s="1"/>
  <c r="B45" i="12" s="1"/>
  <c r="B18" i="11"/>
  <c r="B41" i="11" s="1"/>
  <c r="B18" i="10"/>
  <c r="B41" i="10" s="1"/>
  <c r="B18" i="9"/>
  <c r="B18" i="8"/>
  <c r="B22" i="8" s="1"/>
  <c r="B45" i="8" s="1"/>
  <c r="B35" i="8"/>
  <c r="B37" i="8" s="1"/>
  <c r="B18" i="7"/>
  <c r="B41" i="7" s="1"/>
  <c r="B18" i="6"/>
  <c r="B41" i="6" s="1"/>
  <c r="B18" i="5"/>
  <c r="B18" i="4"/>
  <c r="B41" i="4" s="1"/>
  <c r="B22" i="2"/>
  <c r="B45" i="2" s="1"/>
  <c r="B35" i="12"/>
  <c r="B37" i="12" s="1"/>
  <c r="B39" i="12"/>
  <c r="B35" i="10"/>
  <c r="B37" i="10" s="1"/>
  <c r="B39" i="4"/>
  <c r="B35" i="4"/>
  <c r="B37" i="4" s="1"/>
  <c r="B39" i="5"/>
  <c r="B41" i="14" l="1"/>
  <c r="B42" i="14"/>
  <c r="B42" i="13"/>
  <c r="B22" i="11"/>
  <c r="B45" i="11" s="1"/>
  <c r="B42" i="11"/>
  <c r="B22" i="10"/>
  <c r="B45" i="10" s="1"/>
  <c r="B42" i="10"/>
  <c r="B22" i="9"/>
  <c r="B45" i="9" s="1"/>
  <c r="B22" i="7"/>
  <c r="B45" i="7" s="1"/>
  <c r="B42" i="7"/>
  <c r="B42" i="6"/>
  <c r="B42" i="4"/>
  <c r="B42" i="2"/>
  <c r="B42" i="3"/>
  <c r="B45" i="3"/>
  <c r="B41" i="5"/>
  <c r="B18" i="15"/>
  <c r="B22" i="13"/>
  <c r="B45" i="13" s="1"/>
  <c r="B41" i="12"/>
  <c r="B41" i="9"/>
  <c r="B41" i="8"/>
  <c r="B22" i="6"/>
  <c r="B45" i="6" s="1"/>
  <c r="B22" i="5"/>
  <c r="B45" i="5" s="1"/>
  <c r="B22" i="4"/>
  <c r="B45" i="4" s="1"/>
  <c r="B42" i="12" l="1"/>
  <c r="B42" i="8"/>
  <c r="B42" i="5"/>
  <c r="B22" i="15"/>
  <c r="B45" i="15" s="1"/>
  <c r="B42" i="9"/>
  <c r="B41" i="15"/>
  <c r="B42" i="15" s="1"/>
</calcChain>
</file>

<file path=xl/sharedStrings.xml><?xml version="1.0" encoding="utf-8"?>
<sst xmlns="http://schemas.openxmlformats.org/spreadsheetml/2006/main" count="1178" uniqueCount="143">
  <si>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</si>
  <si>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</si>
  <si>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</si>
  <si>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</si>
  <si>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עמלות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</si>
  <si>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</si>
  <si>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</si>
  <si>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</si>
  <si>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</si>
  <si>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</si>
  <si>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</si>
  <si>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</si>
  <si>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</si>
  <si>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</si>
  <si>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8א ו-8ב)</t>
  </si>
  <si>
    <t>א. השווי המשוערך של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</si>
  <si>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- 1 או לתקופה אחרת לפי הענין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</si>
  <si>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</si>
  <si>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</si>
  <si>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- החלק מתשלום עמלת ניהול חיצוני שנגזר מתשואת הנכסים </t>
  </si>
  <si>
    <t>11.  סך הכל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</si>
  <si>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</si>
  <si>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</si>
  <si>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</si>
  <si>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</si>
  <si>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</si>
  <si>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סך תשלומים בגין השקעה בקרנות סל כאשר 75 אחוזים לפחות מנכסי הקרן הם נכסים שלא הונפקו במדינת ישראל ואינם נסחרים או מוחזקים בה</t>
  </si>
  <si>
    <t>ז.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</si>
  <si>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</si>
  <si>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</si>
  <si>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</si>
  <si>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</si>
  <si>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עמלת ניהול חיצוני בפועל (סעיף 13 פחות סעיף 12)</t>
  </si>
  <si>
    <t>15.א. סכום שהוחזר לחוסכים  </t>
  </si>
  <si>
    <t>15.ב. שיעור עמלת ניהול חיצוני בפועל לאחר החזר (חלוקה של התוצאה של סעיף 11 בניכוי סעיף 15א, בסעיף 8ב.)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</si>
  <si>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</si>
  <si>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</si>
  <si>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</si>
  <si>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לצורך חישוב שיעור עלות שנתית צפויה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</si>
  <si>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</si>
  <si>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(סכום של סעיף 9 וסעיף 18)</t>
  </si>
  <si>
    <t/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</si>
  <si>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</si>
  <si>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</si>
  <si>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גמל להשקעה- מסלול כללי- מספר באוצר 7936</t>
  </si>
  <si>
    <t>מגדל גמל להשקעה- מסלול מניות- מספר באוצר 7934</t>
  </si>
  <si>
    <t>אלפי ₪</t>
  </si>
  <si>
    <t>מגדל גמל להשקעה- מסלול אג"ח ממשלות- מספר באוצר 7932</t>
  </si>
  <si>
    <t>מגדל גמל להשקעה- מסלול כספי (שקלי)- מספר באוצר 7931</t>
  </si>
  <si>
    <t>מגדל גמל להשקעה- מסלול אשראי ואג"ח עם מניות (עד 25% מניות)- מספר באוצר 7935</t>
  </si>
  <si>
    <t>מגדל גמל להשקעה- מסלול הלכה- מספר באוצר 7937</t>
  </si>
  <si>
    <t>מגדל גמל להשקעה- מסלול עוקב מדד S&amp;P500- מספר באוצר 13563</t>
  </si>
  <si>
    <t>מגדל גמל להשקעה- מסלול עוקב מדדי מניות - מספר באוצר 14943</t>
  </si>
  <si>
    <t>מגדל גמל להשקעה- מסלול אשראי ואג"ח- מספר באוצר 14944</t>
  </si>
  <si>
    <t>מגדל גמל להשקעה- מסלול עוקב מדדים- גמיש- מספר באוצר 15341</t>
  </si>
  <si>
    <t>מגדל גמל להשקעה- מסלול משולב סחיר- מספר באוצר 15455</t>
  </si>
  <si>
    <t>מגדל גמל להשקעה- מסלול מניות סחיר- מספר באוצר 15456</t>
  </si>
  <si>
    <t>מגדל גמל להשקעה- מסלול עוקב מדדי אג"ח- מספר באוצר 15457</t>
  </si>
  <si>
    <t>מגדל גמל להשקעה- מצרפי (מספרים באוצר- 7931, 7932, 7934, 7935, 7936, 7937, 13563, 14943, 14944, 15341, 15455, 15456, 15457)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</si>
  <si>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</si>
  <si>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</si>
  <si>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</si>
  <si>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אחר</t>
  </si>
  <si>
    <t>LEUMI</t>
  </si>
  <si>
    <t>CANTOR</t>
  </si>
  <si>
    <t>סך עמלות ברוקראז'</t>
  </si>
  <si>
    <t>עמלות קסטודיאן</t>
  </si>
  <si>
    <t>לאומי</t>
  </si>
  <si>
    <t>דיסקונט</t>
  </si>
  <si>
    <t>פועלים</t>
  </si>
  <si>
    <t>מזרחי</t>
  </si>
  <si>
    <t>סך עמלות קסטודיאן</t>
  </si>
  <si>
    <t>הוצאה הנובעת מהשקעה בניירות ערך לא סחירים או ממתן הלוואה</t>
  </si>
  <si>
    <t>אחרים</t>
  </si>
  <si>
    <t>גוף 2</t>
  </si>
  <si>
    <t>גוף 3</t>
  </si>
  <si>
    <t>סך הוצאות הנובעות מהשקעה בניירות ערך לא סחירים או ממתן הלוואה</t>
  </si>
  <si>
    <t>הוצאה הנובעת מהשקעה בזכויות מקרקעין</t>
  </si>
  <si>
    <t>גוף 1</t>
  </si>
  <si>
    <t>גוף 4</t>
  </si>
  <si>
    <t>גוף 5</t>
  </si>
  <si>
    <t>גוף 6</t>
  </si>
  <si>
    <t>גוף 7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</si>
  <si>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</si>
  <si>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</si>
  <si>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</si>
  <si>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WTAX</t>
  </si>
  <si>
    <t>FRT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</si>
  <si>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</si>
  <si>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</si>
  <si>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</si>
  <si>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</si>
  <si>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</si>
  <si>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</si>
  <si>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</si>
  <si>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</si>
  <si>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</si>
  <si>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</si>
  <si>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</si>
  <si>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</si>
  <si>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</si>
  <si>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</si>
  <si>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</si>
  <si>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</si>
  <si>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</si>
  <si>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</si>
  <si>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</si>
  <si>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</si>
  <si>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</si>
  <si>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</si>
  <si>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</si>
  <si>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</si>
  <si>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</si>
  <si>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</si>
  <si>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BlackRock Inc Ireland</t>
  </si>
  <si>
    <t>State Street Global Advisors</t>
  </si>
  <si>
    <t>AMUNDI INVESTMENT SOLUTIONS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</si>
  <si>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</si>
  <si>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</si>
  <si>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</si>
  <si>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</si>
  <si>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</si>
  <si>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AWI-ASH WO INDIA OPP FD-DUSD</t>
  </si>
  <si>
    <t>GOLDMAN SACHS GROUP INC</t>
  </si>
  <si>
    <t>KOTAK</t>
  </si>
  <si>
    <t>Moneda International</t>
  </si>
  <si>
    <t>M&amp;G Investments</t>
  </si>
  <si>
    <t>SCHRODER INVESTMENTS (LUX)</t>
  </si>
  <si>
    <t>UBS FUND MANAGEMENT LUX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</si>
  <si>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</si>
  <si>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</si>
  <si>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</si>
  <si>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</si>
  <si>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</si>
  <si>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</si>
  <si>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</si>
  <si>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 xml:space="preserve">נספח 2 - פירוט עמלות והוצאות לשנה המסתיימת ביום </t>
  </si>
  <si>
    <t>נספח 3- פירוט עמלות ניהול חיצוני לשנה המסתיימת ביום:</t>
  </si>
  <si>
    <t xml:space="preserve"> </t>
  </si>
  <si>
    <t>עמודה1</t>
  </si>
  <si>
    <t>ריק במקור</t>
  </si>
  <si>
    <t>עמודה2</t>
  </si>
  <si>
    <t>עמודה3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</si>
</sst>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_ ;_ * \-#,##0_ ;_ * &quot;-&quot;??_ ;_ @_ "/>
    <numFmt numFmtId="166" formatCode=";;;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u/>
      <sz val="8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8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sz val="11"/>
      <color rgb="FFFF0000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wrapText="1"/>
    </xf>
    <xf numFmtId="0" fontId="3" fillId="0" borderId="0"/>
  </cellStyleXfs>
  <cellXfs count="64">
    <xf numFmtId="0" fontId="0" fillId="0" borderId="0" xfId="0"/>
    <xf numFmtId="0" fontId="5" fillId="0" borderId="0" xfId="0" applyFont="1"/>
    <xf numFmtId="0" fontId="6" fillId="2" borderId="1" xfId="4" applyFont="1" applyFill="1" applyBorder="1" applyAlignment="1">
      <alignment horizontal="center" vertical="center"/>
    </xf>
    <xf numFmtId="165" fontId="4" fillId="2" borderId="4" xfId="1" applyNumberFormat="1" applyFont="1" applyFill="1" applyBorder="1" applyProtection="1"/>
    <xf numFmtId="165" fontId="4" fillId="4" borderId="4" xfId="1" applyNumberFormat="1" applyFont="1" applyFill="1" applyBorder="1" applyProtection="1"/>
    <xf numFmtId="10" fontId="4" fillId="4" borderId="4" xfId="2" applyNumberFormat="1" applyFont="1" applyFill="1" applyBorder="1" applyProtection="1"/>
    <xf numFmtId="38" fontId="4" fillId="2" borderId="2" xfId="4" applyNumberFormat="1" applyFont="1" applyFill="1" applyBorder="1"/>
    <xf numFmtId="38" fontId="4" fillId="4" borderId="4" xfId="4" applyNumberFormat="1" applyFont="1" applyFill="1" applyBorder="1"/>
    <xf numFmtId="10" fontId="4" fillId="4" borderId="5" xfId="2" applyNumberFormat="1" applyFont="1" applyFill="1" applyBorder="1" applyProtection="1"/>
    <xf numFmtId="0" fontId="8" fillId="0" borderId="0" xfId="0" applyFont="1"/>
    <xf numFmtId="38" fontId="4" fillId="2" borderId="4" xfId="4" applyNumberFormat="1" applyFont="1" applyFill="1" applyBorder="1" applyAlignment="1">
      <alignment horizontal="right" indent="1" readingOrder="2"/>
    </xf>
    <xf numFmtId="38" fontId="4" fillId="2" borderId="4" xfId="4" applyNumberFormat="1" applyFont="1" applyFill="1" applyBorder="1" applyAlignment="1">
      <alignment horizontal="right" indent="3" readingOrder="2"/>
    </xf>
    <xf numFmtId="38" fontId="9" fillId="2" borderId="2" xfId="4" applyNumberFormat="1" applyFont="1" applyFill="1" applyBorder="1" applyAlignment="1">
      <alignment horizontal="right" readingOrder="2"/>
    </xf>
    <xf numFmtId="0" fontId="10" fillId="0" borderId="0" xfId="0" applyFont="1"/>
    <xf numFmtId="0" fontId="11" fillId="0" borderId="0" xfId="0" applyFont="1"/>
    <xf numFmtId="14" fontId="11" fillId="0" borderId="0" xfId="1" applyNumberFormat="1" applyFont="1" applyFill="1" applyAlignment="1" applyProtection="1">
      <alignment horizontal="center"/>
    </xf>
    <xf numFmtId="0" fontId="13" fillId="0" borderId="0" xfId="0" applyFont="1" applyAlignment="1">
      <alignment horizontal="right"/>
    </xf>
    <xf numFmtId="3" fontId="7" fillId="3" borderId="6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0" fillId="0" borderId="0" xfId="0" applyNumberFormat="1" applyAlignment="1">
      <alignment horizontal="right" readingOrder="2"/>
    </xf>
    <xf numFmtId="49" fontId="12" fillId="5" borderId="7" xfId="0" applyNumberFormat="1" applyFont="1" applyFill="1" applyBorder="1" applyAlignment="1">
      <alignment horizontal="right" readingOrder="2"/>
    </xf>
    <xf numFmtId="49" fontId="12" fillId="5" borderId="0" xfId="0" applyNumberFormat="1" applyFont="1" applyFill="1" applyAlignment="1">
      <alignment horizontal="right" readingOrder="2"/>
    </xf>
    <xf numFmtId="0" fontId="0" fillId="5" borderId="9" xfId="0" applyFill="1" applyBorder="1" applyAlignment="1">
      <alignment horizontal="right" readingOrder="2"/>
    </xf>
    <xf numFmtId="49" fontId="0" fillId="5" borderId="10" xfId="0" applyNumberFormat="1" applyFill="1" applyBorder="1" applyAlignment="1">
      <alignment horizontal="right" readingOrder="2"/>
    </xf>
    <xf numFmtId="165" fontId="0" fillId="0" borderId="11" xfId="1" applyNumberFormat="1" applyFont="1" applyBorder="1"/>
    <xf numFmtId="49" fontId="0" fillId="5" borderId="0" xfId="0" applyNumberFormat="1" applyFill="1" applyAlignment="1">
      <alignment horizontal="right" readingOrder="2"/>
    </xf>
    <xf numFmtId="49" fontId="12" fillId="5" borderId="9" xfId="0" applyNumberFormat="1" applyFont="1" applyFill="1" applyBorder="1" applyAlignment="1">
      <alignment horizontal="right" readingOrder="2"/>
    </xf>
    <xf numFmtId="0" fontId="14" fillId="0" borderId="0" xfId="0" applyFont="1"/>
    <xf numFmtId="165" fontId="0" fillId="0" borderId="11" xfId="0" applyNumberFormat="1" applyBorder="1"/>
    <xf numFmtId="49" fontId="1" fillId="5" borderId="9" xfId="0" applyNumberFormat="1" applyFont="1" applyFill="1" applyBorder="1" applyAlignment="1">
      <alignment horizontal="right" readingOrder="2"/>
    </xf>
    <xf numFmtId="0" fontId="12" fillId="5" borderId="7" xfId="0" applyFont="1" applyFill="1" applyBorder="1" applyAlignment="1">
      <alignment horizontal="right" readingOrder="2"/>
    </xf>
    <xf numFmtId="165" fontId="0" fillId="5" borderId="8" xfId="1" applyNumberFormat="1" applyFont="1" applyFill="1" applyBorder="1"/>
    <xf numFmtId="0" fontId="12" fillId="5" borderId="9" xfId="0" applyFont="1" applyFill="1" applyBorder="1" applyAlignment="1">
      <alignment horizontal="right" readingOrder="2"/>
    </xf>
    <xf numFmtId="49" fontId="12" fillId="5" borderId="12" xfId="0" applyNumberFormat="1" applyFont="1" applyFill="1" applyBorder="1" applyAlignment="1">
      <alignment horizontal="right" readingOrder="2"/>
    </xf>
    <xf numFmtId="165" fontId="0" fillId="0" borderId="14" xfId="1" applyNumberFormat="1" applyFont="1" applyBorder="1"/>
    <xf numFmtId="49" fontId="12" fillId="0" borderId="0" xfId="0" applyNumberFormat="1" applyFont="1" applyAlignment="1">
      <alignment horizontal="right" readingOrder="2"/>
    </xf>
    <xf numFmtId="165" fontId="14" fillId="0" borderId="0" xfId="1" applyNumberFormat="1" applyFont="1"/>
    <xf numFmtId="49" fontId="12" fillId="5" borderId="15" xfId="0" applyNumberFormat="1" applyFont="1" applyFill="1" applyBorder="1" applyAlignment="1">
      <alignment horizontal="right" readingOrder="2"/>
    </xf>
    <xf numFmtId="165" fontId="0" fillId="0" borderId="17" xfId="1" applyNumberFormat="1" applyFont="1" applyBorder="1"/>
    <xf numFmtId="0" fontId="11" fillId="0" borderId="0" xfId="0" applyFont="1" applyAlignment="1">
      <alignment horizontal="right"/>
    </xf>
    <xf numFmtId="38" fontId="9" fillId="2" borderId="2" xfId="4" applyNumberFormat="1" applyFont="1" applyFill="1" applyBorder="1"/>
    <xf numFmtId="165" fontId="4" fillId="2" borderId="4" xfId="1" applyNumberFormat="1" applyFont="1" applyFill="1" applyBorder="1" applyAlignment="1" applyProtection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49" fontId="12" fillId="5" borderId="7" xfId="0" applyNumberFormat="1" applyFont="1" applyFill="1" applyBorder="1"/>
    <xf numFmtId="166" fontId="0" fillId="0" borderId="0" xfId="0" applyNumberFormat="1"/>
    <xf numFmtId="166" fontId="12" fillId="5" borderId="0" xfId="0" applyNumberFormat="1" applyFont="1" applyFill="1"/>
    <xf numFmtId="166" fontId="0" fillId="5" borderId="8" xfId="0" applyNumberFormat="1" applyFill="1" applyBorder="1"/>
    <xf numFmtId="166" fontId="0" fillId="5" borderId="0" xfId="0" applyNumberFormat="1" applyFill="1" applyAlignment="1">
      <alignment horizontal="right" readingOrder="2"/>
    </xf>
    <xf numFmtId="166" fontId="0" fillId="5" borderId="10" xfId="0" applyNumberFormat="1" applyFill="1" applyBorder="1" applyAlignment="1">
      <alignment horizontal="right" readingOrder="2"/>
    </xf>
    <xf numFmtId="166" fontId="0" fillId="5" borderId="7" xfId="0" applyNumberFormat="1" applyFill="1" applyBorder="1" applyAlignment="1">
      <alignment horizontal="right" readingOrder="2"/>
    </xf>
    <xf numFmtId="166" fontId="12" fillId="5" borderId="9" xfId="0" applyNumberFormat="1" applyFont="1" applyFill="1" applyBorder="1" applyAlignment="1">
      <alignment horizontal="right" readingOrder="2"/>
    </xf>
    <xf numFmtId="166" fontId="0" fillId="6" borderId="11" xfId="1" applyNumberFormat="1" applyFont="1" applyFill="1" applyBorder="1"/>
    <xf numFmtId="166" fontId="12" fillId="5" borderId="7" xfId="0" applyNumberFormat="1" applyFont="1" applyFill="1" applyBorder="1" applyAlignment="1">
      <alignment horizontal="right" readingOrder="2"/>
    </xf>
    <xf numFmtId="166" fontId="0" fillId="5" borderId="8" xfId="1" applyNumberFormat="1" applyFont="1" applyFill="1" applyBorder="1"/>
    <xf numFmtId="166" fontId="0" fillId="0" borderId="11" xfId="1" applyNumberFormat="1" applyFont="1" applyBorder="1"/>
    <xf numFmtId="166" fontId="0" fillId="0" borderId="8" xfId="1" applyNumberFormat="1" applyFont="1" applyBorder="1"/>
    <xf numFmtId="166" fontId="0" fillId="5" borderId="13" xfId="0" applyNumberFormat="1" applyFill="1" applyBorder="1" applyAlignment="1">
      <alignment horizontal="right" readingOrder="2"/>
    </xf>
    <xf numFmtId="0" fontId="12" fillId="5" borderId="9" xfId="0" applyFont="1" applyFill="1" applyBorder="1"/>
    <xf numFmtId="49" fontId="0" fillId="5" borderId="10" xfId="0" applyNumberFormat="1" applyFill="1" applyBorder="1"/>
    <xf numFmtId="166" fontId="0" fillId="5" borderId="0" xfId="0" applyNumberFormat="1" applyFill="1"/>
    <xf numFmtId="166" fontId="0" fillId="5" borderId="11" xfId="0" applyNumberFormat="1" applyFill="1" applyBorder="1"/>
    <xf numFmtId="166" fontId="0" fillId="5" borderId="16" xfId="0" applyNumberFormat="1" applyFill="1" applyBorder="1" applyAlignment="1">
      <alignment horizontal="right" readingOrder="2"/>
    </xf>
    <xf numFmtId="0" fontId="12" fillId="0" borderId="0" xfId="0" applyFont="1" applyAlignment="1">
      <alignment horizontal="right" wrapText="1"/>
    </xf>
  </cellXfs>
  <cellStyles count="5">
    <cellStyle name="Comma" xfId="1" builtinId="3"/>
    <cellStyle name="Normal" xfId="0" builtinId="0"/>
    <cellStyle name="Normal 3" xfId="4" xr:uid="{0CF98F52-CDCB-4B47-8A92-B81795A0CE2F}"/>
    <cellStyle name="Normal_11" xfId="3" xr:uid="{B60A6DF5-2517-44FF-AC49-971A4A352DCA}"/>
    <cellStyle name="Percent" xfId="2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_ * #,##0_ ;_ * \-#,##0_ ;_ * &quot;-&quot;??_ ;_ @_ "/>
      <border diagonalUp="0" diagonalDown="0">
        <left style="dashed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326F82-5EA4-45D6-BBB9-43C515DBCFC5}" name="TitleRegion1.a4.b45.1" displayName="TitleRegion1.a4.b45.1" ref="A4:B45" totalsRowShown="0">
  <autoFilter ref="A4:B45" xr:uid="{27326F82-5EA4-45D6-BBB9-43C515DBCFC5}">
    <filterColumn colId="0" hiddenButton="1"/>
    <filterColumn colId="1" hiddenButton="1"/>
  </autoFilter>
  <tableColumns count="2">
    <tableColumn id="1" xr3:uid="{0EE36D9A-87AB-4149-8E70-4A189514BA3C}" name="עמודה1" dataDxfId="37" dataCellStyle="Normal 3"/>
    <tableColumn id="2" xr3:uid="{A46DC54A-B532-4A1B-8F71-DD9582D481C2}" name="אלפי ₪" dataDxfId="36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5AF858-220A-44E5-8C7D-479B4064AECA}" name="TitleRegion1.a4.b45.1" displayName="TitleRegion1.a4.b45.1_" ref="A4:B45" totalsRowShown="0">
  <autoFilter ref="A4:B45" xr:uid="{785AF858-220A-44E5-8C7D-479B4064AECA}">
    <filterColumn colId="0" hiddenButton="1"/>
    <filterColumn colId="1" hiddenButton="1"/>
  </autoFilter>
  <tableColumns count="2">
    <tableColumn id="1" xr3:uid="{9FC2F85A-F510-49AA-AE56-BB98A5ECD9BB}" name="עמודה1" dataDxfId="35" dataCellStyle="Normal 3"/>
    <tableColumn id="2" xr3:uid="{0870456B-B081-40E8-83D4-B3D040BFA416}" name="אלפי ₪" dataDxfId="34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DE3718-27B3-4D43-AE4F-3A0D6B7749B5}" name="TitleRegion1.a4.b45.1" displayName="_TitleRegion1.a4.b45.1" ref="A4:B45" totalsRowShown="0">
  <autoFilter ref="A4:B45" xr:uid="{A9DE3718-27B3-4D43-AE4F-3A0D6B7749B5}">
    <filterColumn colId="0" hiddenButton="1"/>
    <filterColumn colId="1" hiddenButton="1"/>
  </autoFilter>
  <tableColumns count="2">
    <tableColumn id="1" xr3:uid="{4306A79D-E533-4D6B-B39C-26EC64DD64E1}" name="עמודה1" dataDxfId="33" dataCellStyle="Normal 3"/>
    <tableColumn id="2" xr3:uid="{4D91DC5F-D456-4D56-B1CE-EB3EC39D04E8}" name="אלפי ₪" dataDxfId="32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1DA81C-3706-49F7-89AC-84D656CAD486}" name="TitleRegion1.a4.b45.1" displayName="_TitleRegion1.a4.b45.1_1" ref="A4:B45" totalsRowShown="0">
  <autoFilter ref="A4:B45" xr:uid="{DA1DA81C-3706-49F7-89AC-84D656CAD486}">
    <filterColumn colId="0" hiddenButton="1"/>
    <filterColumn colId="1" hiddenButton="1"/>
  </autoFilter>
  <tableColumns count="2">
    <tableColumn id="1" xr3:uid="{0F88C79F-D418-4B75-A5A3-A375655F92CB}" name="עמודה1" dataDxfId="31" dataCellStyle="Normal 3"/>
    <tableColumn id="2" xr3:uid="{D15C4F7F-0E2B-4B32-861D-6FE6CA16824A}" name="אלפי ₪" dataDxfId="30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FC04CD-2284-4DB5-944C-6C1FFBA0762D}" name="TitleRegion1.a4.b45.1" displayName="_TitleRegion1.a4.b45.1_2" ref="A4:B45" totalsRowShown="0">
  <autoFilter ref="A4:B45" xr:uid="{50FC04CD-2284-4DB5-944C-6C1FFBA0762D}">
    <filterColumn colId="0" hiddenButton="1"/>
    <filterColumn colId="1" hiddenButton="1"/>
  </autoFilter>
  <tableColumns count="2">
    <tableColumn id="1" xr3:uid="{491F909D-ACC3-42AA-8DBF-FE8E950F2C21}" name="עמודה1" dataDxfId="29" dataCellStyle="Normal 3"/>
    <tableColumn id="2" xr3:uid="{CD28B4F8-ECFF-4A13-88E0-4E2C42E470CB}" name="אלפי ₪" dataDxfId="28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7E81D2-8C82-4DAA-8A6D-B331EEE875BB}" name="TitleRegion1.a4.b45.1" displayName="_TitleRegion1.a4.b45.1_3" ref="A4:B45" totalsRowShown="0">
  <autoFilter ref="A4:B45" xr:uid="{DC7E81D2-8C82-4DAA-8A6D-B331EEE875BB}">
    <filterColumn colId="0" hiddenButton="1"/>
    <filterColumn colId="1" hiddenButton="1"/>
  </autoFilter>
  <tableColumns count="2">
    <tableColumn id="1" xr3:uid="{AA3BCAD9-1534-4A71-9AC4-F49CC92BF02C}" name="עמודה1" dataDxfId="27" dataCellStyle="Normal 3"/>
    <tableColumn id="2" xr3:uid="{1632CEF3-D950-4C44-886E-61F77C944BB7}" name="אלפי ₪" dataDxfId="26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426814-3559-444D-9D6F-AF410AC6F0D9}" name="TitleRegion1.a4.b45.1" displayName="_TitleRegion1.a4.b45.1_4" ref="A4:B45" totalsRowShown="0">
  <autoFilter ref="A4:B45" xr:uid="{EC426814-3559-444D-9D6F-AF410AC6F0D9}">
    <filterColumn colId="0" hiddenButton="1"/>
    <filterColumn colId="1" hiddenButton="1"/>
  </autoFilter>
  <tableColumns count="2">
    <tableColumn id="1" xr3:uid="{51900F5D-8592-4403-9B32-655391571A92}" name="עמודה1" dataDxfId="25" dataCellStyle="Normal 3"/>
    <tableColumn id="2" xr3:uid="{78A652CA-6A46-4B26-AA67-DE3E0AAB8415}" name="אלפי ₪" dataDxfId="24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DEEC05-2CCF-419E-9933-201F396435BB}" name="TitleRegion1.a4.b45.1" displayName="_TitleRegion1.a4.b45.1_5" ref="A4:B45" totalsRowShown="0">
  <autoFilter ref="A4:B45" xr:uid="{E4DEEC05-2CCF-419E-9933-201F396435BB}">
    <filterColumn colId="0" hiddenButton="1"/>
    <filterColumn colId="1" hiddenButton="1"/>
  </autoFilter>
  <tableColumns count="2">
    <tableColumn id="1" xr3:uid="{D5EF2BE1-E732-4EA7-921A-A0FB08D51DF8}" name="עמודה1" dataDxfId="23" dataCellStyle="Normal 3"/>
    <tableColumn id="2" xr3:uid="{D3DD6BC7-268B-44ED-9FB6-53B041AE5EFE}" name="אלפי ₪" dataDxfId="22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9DE605-D354-4800-AD1A-8944949188DD}" name="TitleRegion1.a4.b45.1" displayName="_TitleRegion1.a4.b45.1_6" ref="A4:B45" totalsRowShown="0">
  <autoFilter ref="A4:B45" xr:uid="{219DE605-D354-4800-AD1A-8944949188DD}">
    <filterColumn colId="0" hiddenButton="1"/>
    <filterColumn colId="1" hiddenButton="1"/>
  </autoFilter>
  <tableColumns count="2">
    <tableColumn id="1" xr3:uid="{F9F7B483-C4CC-48FD-9333-BDA3D1710052}" name="עמודה1" dataDxfId="21" dataCellStyle="Normal 3"/>
    <tableColumn id="2" xr3:uid="{1AC4D4C5-195F-4176-AF21-DD5967C75611}" name="אלפי ₪" dataDxfId="20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9568A4-33B4-43AE-AF1D-24F2FDCD3005}" name="TitleRegion1.a4.b45.1" displayName="_TitleRegion1.a4.b45.1_7" ref="A4:B45" totalsRowShown="0">
  <autoFilter ref="A4:B45" xr:uid="{559568A4-33B4-43AE-AF1D-24F2FDCD3005}">
    <filterColumn colId="0" hiddenButton="1"/>
    <filterColumn colId="1" hiddenButton="1"/>
  </autoFilter>
  <tableColumns count="2">
    <tableColumn id="1" xr3:uid="{6C7C23F4-CA0E-4C7A-8238-D39816D05976}" name="עמודה1" dataDxfId="19" dataCellStyle="Normal 3"/>
    <tableColumn id="2" xr3:uid="{DF24C845-978A-41E8-8791-B8C06A32B854}" name="אלפי ₪" dataDxfId="18" dataCellStyle="Percent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16DFFAD-651D-4686-BF20-E425C931150B}" name="TitleRegion1.a4.b45.1" displayName="_TitleRegion1.a4.b45.1_8" ref="A4:B45" totalsRowShown="0">
  <autoFilter ref="A4:B45" xr:uid="{D16DFFAD-651D-4686-BF20-E425C931150B}">
    <filterColumn colId="0" hiddenButton="1"/>
    <filterColumn colId="1" hiddenButton="1"/>
  </autoFilter>
  <tableColumns count="2">
    <tableColumn id="1" xr3:uid="{C8A08287-0862-4CB1-AF77-6CB29FC41442}" name="עמודה1" dataDxfId="17" dataCellStyle="Normal 3"/>
    <tableColumn id="2" xr3:uid="{B9D8CE69-4F16-4BCC-B96D-2E3AF21E94A6}" name="אלפי ₪" dataDxfId="16" dataCellStyle="Percent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39A9F82-DA0C-49D0-8EA2-684FA782064D}" name="TitleRegion1.a4.b45.1" displayName="_TitleRegion1.a4.b45.1_9" ref="A4:B45" totalsRowShown="0">
  <autoFilter ref="A4:B45" xr:uid="{B39A9F82-DA0C-49D0-8EA2-684FA782064D}">
    <filterColumn colId="0" hiddenButton="1"/>
    <filterColumn colId="1" hiddenButton="1"/>
  </autoFilter>
  <tableColumns count="2">
    <tableColumn id="1" xr3:uid="{112B2EF4-F379-4F29-81AB-BCDCAF524CDD}" name="עמודה1" dataDxfId="15" dataCellStyle="Normal 3"/>
    <tableColumn id="2" xr3:uid="{5AE745A8-01CC-4D06-954D-F9B8AB09445A}" name="אלפי ₪" dataDxfId="14" dataCellStyle="Percent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3ABE237-5EE8-4B17-A053-74373F4EF8E5}" name="TitleRegion1.a4.b45.1" displayName="_TitleRegion1.a4.b45.1_10" ref="A4:B45" totalsRowShown="0">
  <autoFilter ref="A4:B45" xr:uid="{73ABE237-5EE8-4B17-A053-74373F4EF8E5}">
    <filterColumn colId="0" hiddenButton="1"/>
    <filterColumn colId="1" hiddenButton="1"/>
  </autoFilter>
  <tableColumns count="2">
    <tableColumn id="1" xr3:uid="{3F40137B-5994-4768-9C77-8CAD384A07D4}" name="עמודה1" dataDxfId="13" dataCellStyle="Normal 3"/>
    <tableColumn id="2" xr3:uid="{388ECC23-A566-4DFA-986C-F51E5958C383}" name="אלפי ₪" dataDxfId="12" dataCellStyle="Percent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806DD85-E6ED-46B0-985C-6C3DA281E798}" name="TitleRegion1.a4.b45.1" displayName="_TitleRegion1.a4.b45.1_11" ref="A4:B45" totalsRowShown="0">
  <autoFilter ref="A4:B45" xr:uid="{6806DD85-E6ED-46B0-985C-6C3DA281E798}">
    <filterColumn colId="0" hiddenButton="1"/>
    <filterColumn colId="1" hiddenButton="1"/>
  </autoFilter>
  <tableColumns count="2">
    <tableColumn id="1" xr3:uid="{5DCD0EAE-18E7-4775-88C3-CB5A88B1E033}" name="עמודה1" dataDxfId="11" dataCellStyle="Normal 3"/>
    <tableColumn id="2" xr3:uid="{88988CDA-1AC5-4B37-B205-C8E3DBD1AF9A}" name="אלפי ₪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AB56F15-7B7C-46AF-9B36-5B5AD84B4814}" name="TitleRegion1.a4.d73.1" displayName="TitleRegion1.a4.d73.1" ref="A4:D73" totalsRowShown="0">
  <autoFilter ref="A4:D73" xr:uid="{7AB56F15-7B7C-46AF-9B36-5B5AD84B4814}">
    <filterColumn colId="0" hiddenButton="1"/>
    <filterColumn colId="1" hiddenButton="1"/>
    <filterColumn colId="2" hiddenButton="1"/>
    <filterColumn colId="3" hiddenButton="1"/>
  </autoFilter>
  <tableColumns count="4">
    <tableColumn id="1" xr3:uid="{73E844D3-266B-4A56-97D0-F807F07858D7}" name="עמודה1"/>
    <tableColumn id="2" xr3:uid="{9380421F-2336-473B-A23A-9744E95BEDDB}" name="עמודה2"/>
    <tableColumn id="3" xr3:uid="{4C1D731F-B2A4-4D05-8E15-DA39E88C138E}" name="עמודה3" dataDxfId="10"/>
    <tableColumn id="4" xr3:uid="{ECB29A69-AEB1-49A9-89F8-CB28E66491C2}" name="אלפי ₪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73C7BB8-3663-4B1A-8A40-FB431DB37F50}" name="TitleRegion1.a4.d108.1" displayName="TitleRegion1.a4.d108.1" ref="A4:D108" totalsRowShown="0">
  <autoFilter ref="A4:D108" xr:uid="{E73C7BB8-3663-4B1A-8A40-FB431DB37F50}">
    <filterColumn colId="0" hiddenButton="1"/>
    <filterColumn colId="1" hiddenButton="1"/>
    <filterColumn colId="2" hiddenButton="1"/>
    <filterColumn colId="3" hiddenButton="1"/>
  </autoFilter>
  <tableColumns count="4">
    <tableColumn id="1" xr3:uid="{130FEF23-C3A3-415E-A680-C37C6FB313A6}" name="עמודה1"/>
    <tableColumn id="2" xr3:uid="{506F98D0-D545-4972-A717-67F4F77B0D52}" name="עמודה2"/>
    <tableColumn id="3" xr3:uid="{B2B3E66F-DF3C-4BCA-BD80-29060BA7D57D}" name="עמודה3" dataDxfId="9"/>
    <tableColumn id="4" xr3:uid="{E7F8719F-093F-44B3-99E2-BF86C04405E4}" name="אלפי ₪" dataDxfId="8" dataCellStyle="Comma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9A2D-D195-4F38-B204-49D9C650C8B4}">
  <dimension ref="A1:AZ45"/>
  <sheetViews>
    <sheetView rightToLeft="1" workbookViewId="0">
      <selection activeCell="A11" sqref="A11"/>
    </sheetView>
  </sheetViews>
  <sheetFormatPr defaultColWidth="0" defaultRowHeight="14.25" zeroHeight="1" x14ac:dyDescent="0.2"/>
  <cols>
    <col min="1" max="1" width="125.5" style="9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44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98.878397890005786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98.878397890005786</v>
      </c>
    </row>
    <row r="9" spans="1:2" ht="15" x14ac:dyDescent="0.25">
      <c r="A9" s="10" t="s">
        <v>4</v>
      </c>
      <c r="B9" s="3">
        <f>SUM(B10:B11)</f>
        <v>7.5812520415660911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7.5812520415660911</v>
      </c>
    </row>
    <row r="12" spans="1:2" ht="15" x14ac:dyDescent="0.25">
      <c r="A12" s="10" t="s">
        <v>7</v>
      </c>
      <c r="B12" s="3">
        <f>SUM(B13:B14)</f>
        <v>72.776042784672086</v>
      </c>
    </row>
    <row r="13" spans="1:2" ht="15" x14ac:dyDescent="0.25">
      <c r="A13" s="11" t="s">
        <v>8</v>
      </c>
      <c r="B13" s="4">
        <v>23.51998571176512</v>
      </c>
    </row>
    <row r="14" spans="1:2" ht="15" x14ac:dyDescent="0.25">
      <c r="A14" s="11" t="s">
        <v>9</v>
      </c>
      <c r="B14" s="4">
        <v>49.256057072906962</v>
      </c>
    </row>
    <row r="15" spans="1:2" ht="15" x14ac:dyDescent="0.25">
      <c r="A15" s="10" t="s">
        <v>10</v>
      </c>
      <c r="B15" s="4">
        <v>261.77128653180182</v>
      </c>
    </row>
    <row r="16" spans="1:2" ht="15" x14ac:dyDescent="0.25">
      <c r="A16" s="10" t="s">
        <v>11</v>
      </c>
      <c r="B16" s="4">
        <v>0.43516602853434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441.44214527658011</v>
      </c>
    </row>
    <row r="19" spans="1:2" ht="15" x14ac:dyDescent="0.25">
      <c r="A19" s="10" t="s">
        <v>14</v>
      </c>
      <c r="B19" s="4">
        <f>(B20+B21)/2</f>
        <v>566398</v>
      </c>
    </row>
    <row r="20" spans="1:2" ht="15" x14ac:dyDescent="0.25">
      <c r="A20" s="11" t="s">
        <v>15</v>
      </c>
      <c r="B20" s="4">
        <v>632281</v>
      </c>
    </row>
    <row r="21" spans="1:2" ht="15" x14ac:dyDescent="0.25">
      <c r="A21" s="11" t="s">
        <v>16</v>
      </c>
      <c r="B21" s="4">
        <v>500515</v>
      </c>
    </row>
    <row r="22" spans="1:2" ht="15" x14ac:dyDescent="0.25">
      <c r="A22" s="10" t="s">
        <v>17</v>
      </c>
      <c r="B22" s="5">
        <f>B18/B19</f>
        <v>7.7938507070395751E-4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205.45116120556298</v>
      </c>
    </row>
    <row r="25" spans="1:2" ht="15" x14ac:dyDescent="0.25">
      <c r="A25" s="10" t="s">
        <v>20</v>
      </c>
      <c r="B25" s="3">
        <f>SUM(B26:B34)</f>
        <v>921.61430367050366</v>
      </c>
    </row>
    <row r="26" spans="1:2" ht="15" x14ac:dyDescent="0.25">
      <c r="A26" s="11" t="s">
        <v>21</v>
      </c>
      <c r="B26" s="4">
        <v>98.328688875814777</v>
      </c>
    </row>
    <row r="27" spans="1:2" ht="15" x14ac:dyDescent="0.25">
      <c r="A27" s="11" t="s">
        <v>22</v>
      </c>
      <c r="B27" s="4">
        <v>689.15036302364695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5.4664800000000007</v>
      </c>
    </row>
    <row r="31" spans="1:2" ht="15" x14ac:dyDescent="0.25">
      <c r="A31" s="11" t="s">
        <v>26</v>
      </c>
      <c r="B31" s="4">
        <v>87.286855301288043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25.764061807375867</v>
      </c>
    </row>
    <row r="34" spans="1:2" ht="15" x14ac:dyDescent="0.25">
      <c r="A34" s="11" t="s">
        <v>29</v>
      </c>
      <c r="B34" s="4">
        <v>15.617854662378047</v>
      </c>
    </row>
    <row r="35" spans="1:2" ht="15" x14ac:dyDescent="0.25">
      <c r="A35" s="10" t="s">
        <v>30</v>
      </c>
      <c r="B35" s="5">
        <f>B25/B21</f>
        <v>1.8413320353446025E-3</v>
      </c>
    </row>
    <row r="36" spans="1:2" ht="15" x14ac:dyDescent="0.25">
      <c r="A36" s="10" t="s">
        <v>31</v>
      </c>
      <c r="B36" s="5">
        <v>2.5000000000000001E-3</v>
      </c>
    </row>
    <row r="37" spans="1:2" ht="15" x14ac:dyDescent="0.25">
      <c r="A37" s="10" t="s">
        <v>32</v>
      </c>
      <c r="B37" s="5">
        <f>B36-B35</f>
        <v>6.586679646553976E-4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1.8413320353446025E-3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1363.0564489470837</v>
      </c>
    </row>
    <row r="42" spans="1:2" ht="15" x14ac:dyDescent="0.25">
      <c r="A42" s="10" t="s">
        <v>37</v>
      </c>
      <c r="B42" s="5">
        <f>B41/B19</f>
        <v>2.4065347140122028E-3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2.5000000000000001E-3</v>
      </c>
    </row>
    <row r="45" spans="1:2" ht="15" x14ac:dyDescent="0.25">
      <c r="A45" s="10" t="s">
        <v>40</v>
      </c>
      <c r="B45" s="8">
        <f>B22+B44</f>
        <v>3.2793850707039576E-3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494-7BEF-4F60-BACB-60481B2B7F9D}">
  <dimension ref="A1:AZ45"/>
  <sheetViews>
    <sheetView rightToLeft="1" workbookViewId="0">
      <selection activeCell="A15" sqref="A15"/>
    </sheetView>
  </sheetViews>
  <sheetFormatPr defaultColWidth="0" defaultRowHeight="14.25" zeroHeight="1" x14ac:dyDescent="0.2"/>
  <cols>
    <col min="1" max="1" width="125.5" style="9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45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64.78740744904178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64.78740744904178</v>
      </c>
    </row>
    <row r="9" spans="1:2" ht="15" x14ac:dyDescent="0.25">
      <c r="A9" s="10" t="s">
        <v>4</v>
      </c>
      <c r="B9" s="3">
        <f>SUM(B10:B11)</f>
        <v>0.98014887658095995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0.98014887658095995</v>
      </c>
    </row>
    <row r="12" spans="1:2" ht="15" x14ac:dyDescent="0.25">
      <c r="A12" s="10" t="s">
        <v>7</v>
      </c>
      <c r="B12" s="3">
        <f>SUM(B13:B14)</f>
        <v>0.18235363882497987</v>
      </c>
    </row>
    <row r="13" spans="1:2" ht="15" x14ac:dyDescent="0.25">
      <c r="A13" s="11" t="s">
        <v>8</v>
      </c>
      <c r="B13" s="4">
        <v>0.18235363882497987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85.156256044351096</v>
      </c>
    </row>
    <row r="16" spans="1:2" ht="15" x14ac:dyDescent="0.25">
      <c r="A16" s="10" t="s">
        <v>11</v>
      </c>
      <c r="B16" s="4">
        <v>0.40321462290165999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151.50938063170048</v>
      </c>
    </row>
    <row r="19" spans="1:2" ht="15" x14ac:dyDescent="0.25">
      <c r="A19" s="10" t="s">
        <v>14</v>
      </c>
      <c r="B19" s="4">
        <f>(B20+B21)/2</f>
        <v>247697</v>
      </c>
    </row>
    <row r="20" spans="1:2" ht="15" x14ac:dyDescent="0.25">
      <c r="A20" s="11" t="s">
        <v>15</v>
      </c>
      <c r="B20" s="4">
        <v>288716</v>
      </c>
    </row>
    <row r="21" spans="1:2" ht="15" x14ac:dyDescent="0.25">
      <c r="A21" s="11" t="s">
        <v>16</v>
      </c>
      <c r="B21" s="4">
        <v>206678</v>
      </c>
    </row>
    <row r="22" spans="1:2" ht="15" x14ac:dyDescent="0.25">
      <c r="A22" s="10" t="s">
        <v>17</v>
      </c>
      <c r="B22" s="5">
        <f>B18/B19</f>
        <v>6.1167224726864063E-4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10.020491110793984</v>
      </c>
    </row>
    <row r="25" spans="1:2" ht="15" x14ac:dyDescent="0.25">
      <c r="A25" s="10" t="s">
        <v>20</v>
      </c>
      <c r="B25" s="3">
        <f>SUM(B26:B34)</f>
        <v>107.3462497548399</v>
      </c>
    </row>
    <row r="26" spans="1:2" ht="15" x14ac:dyDescent="0.25">
      <c r="A26" s="11" t="s">
        <v>21</v>
      </c>
      <c r="B26" s="4">
        <v>5.3062435948246591</v>
      </c>
    </row>
    <row r="27" spans="1:2" ht="15" x14ac:dyDescent="0.25">
      <c r="A27" s="11" t="s">
        <v>22</v>
      </c>
      <c r="B27" s="4">
        <v>7.1581205438756257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4.20688</v>
      </c>
    </row>
    <row r="31" spans="1:2" ht="15" x14ac:dyDescent="0.25">
      <c r="A31" s="11" t="s">
        <v>26</v>
      </c>
      <c r="B31" s="4">
        <v>77.067799666305007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12.456654685723805</v>
      </c>
    </row>
    <row r="34" spans="1:2" ht="15" x14ac:dyDescent="0.25">
      <c r="A34" s="11" t="s">
        <v>29</v>
      </c>
      <c r="B34" s="4">
        <v>1.1505512641108022</v>
      </c>
    </row>
    <row r="35" spans="1:2" ht="15" x14ac:dyDescent="0.25">
      <c r="A35" s="10" t="s">
        <v>30</v>
      </c>
      <c r="B35" s="5">
        <f>B25/B21</f>
        <v>5.1938885490879487E-4</v>
      </c>
    </row>
    <row r="36" spans="1:2" ht="15" x14ac:dyDescent="0.25">
      <c r="A36" s="10" t="s">
        <v>31</v>
      </c>
      <c r="B36" s="5">
        <v>1E-3</v>
      </c>
    </row>
    <row r="37" spans="1:2" ht="15" x14ac:dyDescent="0.25">
      <c r="A37" s="10" t="s">
        <v>32</v>
      </c>
      <c r="B37" s="5">
        <f>B36-B35</f>
        <v>4.8061114509120515E-4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5.1938885490879487E-4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258.85563038654038</v>
      </c>
    </row>
    <row r="42" spans="1:2" ht="15" x14ac:dyDescent="0.25">
      <c r="A42" s="10" t="s">
        <v>37</v>
      </c>
      <c r="B42" s="5">
        <f>B41/B19</f>
        <v>1.0450495177032437E-3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1E-3</v>
      </c>
    </row>
    <row r="45" spans="1:2" ht="15" x14ac:dyDescent="0.25">
      <c r="A45" s="10" t="s">
        <v>40</v>
      </c>
      <c r="B45" s="8">
        <f>B22+B44</f>
        <v>1.6116722472686407E-3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BCD1-D929-487E-BF2B-D50F591B3606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9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47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2.7775620143462403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2.7775620143462403</v>
      </c>
    </row>
    <row r="9" spans="1:2" ht="15" x14ac:dyDescent="0.25">
      <c r="A9" s="10" t="s">
        <v>4</v>
      </c>
      <c r="B9" s="3">
        <f>SUM(B10:B11)</f>
        <v>0.31897500527820005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0.31897500527820005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0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3.0965370196244404</v>
      </c>
    </row>
    <row r="19" spans="1:2" ht="15" x14ac:dyDescent="0.25">
      <c r="A19" s="10" t="s">
        <v>14</v>
      </c>
      <c r="B19" s="4">
        <f>(B20+B21)/2</f>
        <v>9381</v>
      </c>
    </row>
    <row r="20" spans="1:2" ht="15" x14ac:dyDescent="0.25">
      <c r="A20" s="11" t="s">
        <v>15</v>
      </c>
      <c r="B20" s="4">
        <v>9824</v>
      </c>
    </row>
    <row r="21" spans="1:2" ht="15" x14ac:dyDescent="0.25">
      <c r="A21" s="11" t="s">
        <v>16</v>
      </c>
      <c r="B21" s="4">
        <v>8938</v>
      </c>
    </row>
    <row r="22" spans="1:2" ht="15" x14ac:dyDescent="0.25">
      <c r="A22" s="10" t="s">
        <v>17</v>
      </c>
      <c r="B22" s="5">
        <f>B18/B19</f>
        <v>3.3008602703597063E-4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0</v>
      </c>
    </row>
    <row r="26" spans="1:2" ht="15" x14ac:dyDescent="0.25">
      <c r="A26" s="11" t="s">
        <v>21</v>
      </c>
      <c r="B26" s="4">
        <v>0</v>
      </c>
    </row>
    <row r="27" spans="1:2" ht="15" x14ac:dyDescent="0.25">
      <c r="A27" s="11" t="s">
        <v>22</v>
      </c>
      <c r="B27" s="4">
        <v>0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0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0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0</v>
      </c>
    </row>
    <row r="36" spans="1:2" ht="15" x14ac:dyDescent="0.25">
      <c r="A36" s="10" t="s">
        <v>31</v>
      </c>
      <c r="B36" s="5">
        <v>2.0000000000000001E-4</v>
      </c>
    </row>
    <row r="37" spans="1:2" ht="15" x14ac:dyDescent="0.25">
      <c r="A37" s="10" t="s">
        <v>32</v>
      </c>
      <c r="B37" s="5">
        <f>B36-B35</f>
        <v>2.0000000000000001E-4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0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3.0965370196244404</v>
      </c>
    </row>
    <row r="42" spans="1:2" ht="15" x14ac:dyDescent="0.25">
      <c r="A42" s="10" t="s">
        <v>37</v>
      </c>
      <c r="B42" s="5">
        <f>B41/B19</f>
        <v>3.3008602703597063E-4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2.0000000000000001E-4</v>
      </c>
    </row>
    <row r="45" spans="1:2" ht="15" x14ac:dyDescent="0.25">
      <c r="A45" s="10" t="s">
        <v>40</v>
      </c>
      <c r="B45" s="8">
        <f>B22+B44</f>
        <v>5.3008602703597061E-4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B7BD-6C11-4CA8-AFC5-0447AD0163AB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9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48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2.3322590377617298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2.3322590377617298</v>
      </c>
    </row>
    <row r="9" spans="1:2" ht="15" x14ac:dyDescent="0.25">
      <c r="A9" s="10" t="s">
        <v>4</v>
      </c>
      <c r="B9" s="3">
        <f>SUM(B10:B11)</f>
        <v>0.31728026589102004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0.31728026589102004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0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2.6495393036527499</v>
      </c>
    </row>
    <row r="19" spans="1:2" ht="15" x14ac:dyDescent="0.25">
      <c r="A19" s="10" t="s">
        <v>14</v>
      </c>
      <c r="B19" s="4">
        <f>(B20+B21)/2</f>
        <v>19650</v>
      </c>
    </row>
    <row r="20" spans="1:2" ht="15" x14ac:dyDescent="0.25">
      <c r="A20" s="11" t="s">
        <v>15</v>
      </c>
      <c r="B20" s="4">
        <v>21906</v>
      </c>
    </row>
    <row r="21" spans="1:2" ht="15" x14ac:dyDescent="0.25">
      <c r="A21" s="11" t="s">
        <v>16</v>
      </c>
      <c r="B21" s="4">
        <v>17394</v>
      </c>
    </row>
    <row r="22" spans="1:2" ht="15" x14ac:dyDescent="0.25">
      <c r="A22" s="10" t="s">
        <v>17</v>
      </c>
      <c r="B22" s="5">
        <f>B18/B19</f>
        <v>1.3483660578385496E-4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0</v>
      </c>
    </row>
    <row r="26" spans="1:2" ht="15" x14ac:dyDescent="0.25">
      <c r="A26" s="11" t="s">
        <v>21</v>
      </c>
      <c r="B26" s="4">
        <v>0</v>
      </c>
    </row>
    <row r="27" spans="1:2" ht="15" x14ac:dyDescent="0.25">
      <c r="A27" s="11" t="s">
        <v>22</v>
      </c>
      <c r="B27" s="4">
        <v>0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0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0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0</v>
      </c>
    </row>
    <row r="36" spans="1:2" ht="15" x14ac:dyDescent="0.25">
      <c r="A36" s="10" t="s">
        <v>31</v>
      </c>
      <c r="B36" s="5">
        <v>2.0000000000000001E-4</v>
      </c>
    </row>
    <row r="37" spans="1:2" ht="15" x14ac:dyDescent="0.25">
      <c r="A37" s="10" t="s">
        <v>32</v>
      </c>
      <c r="B37" s="5">
        <f>B36-B35</f>
        <v>2.0000000000000001E-4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0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2.6495393036527499</v>
      </c>
    </row>
    <row r="42" spans="1:2" ht="15" x14ac:dyDescent="0.25">
      <c r="A42" s="10" t="s">
        <v>37</v>
      </c>
      <c r="B42" s="5">
        <f>B41/B19</f>
        <v>1.3483660578385496E-4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2.0000000000000001E-4</v>
      </c>
    </row>
    <row r="45" spans="1:2" ht="15" x14ac:dyDescent="0.25">
      <c r="A45" s="10" t="s">
        <v>40</v>
      </c>
      <c r="B45" s="8">
        <f>B22+B44</f>
        <v>3.3483660578385497E-4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451A-0F21-438F-A1CB-392CB59507AD}">
  <dimension ref="A1:AZ45"/>
  <sheetViews>
    <sheetView rightToLeft="1" workbookViewId="0">
      <selection activeCell="A14" sqref="A14"/>
    </sheetView>
  </sheetViews>
  <sheetFormatPr defaultColWidth="0" defaultRowHeight="14.25" zeroHeight="1" x14ac:dyDescent="0.2"/>
  <cols>
    <col min="1" max="1" width="125.5" style="9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49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8.3434725010534372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8.3434725010534372</v>
      </c>
    </row>
    <row r="9" spans="1:2" ht="15" x14ac:dyDescent="0.25">
      <c r="A9" s="10" t="s">
        <v>4</v>
      </c>
      <c r="B9" s="3">
        <f>SUM(B10:B11)</f>
        <v>0.47838538106574002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0.47838538106574002</v>
      </c>
    </row>
    <row r="12" spans="1:2" ht="15" x14ac:dyDescent="0.25">
      <c r="A12" s="10" t="s">
        <v>7</v>
      </c>
      <c r="B12" s="3">
        <f>SUM(B13:B14)</f>
        <v>2.3626731031609354</v>
      </c>
    </row>
    <row r="13" spans="1:2" ht="15" x14ac:dyDescent="0.25">
      <c r="A13" s="11" t="s">
        <v>8</v>
      </c>
      <c r="B13" s="4">
        <v>2.3626731031609354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5.3063105975680109</v>
      </c>
    </row>
    <row r="16" spans="1:2" ht="15" x14ac:dyDescent="0.25">
      <c r="A16" s="10" t="s">
        <v>11</v>
      </c>
      <c r="B16" s="4">
        <v>1.245150730636E-2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16.503293090154486</v>
      </c>
    </row>
    <row r="19" spans="1:2" ht="15" x14ac:dyDescent="0.25">
      <c r="A19" s="10" t="s">
        <v>14</v>
      </c>
      <c r="B19" s="4">
        <f>(B20+B21)/2</f>
        <v>54943.5</v>
      </c>
    </row>
    <row r="20" spans="1:2" ht="15" x14ac:dyDescent="0.25">
      <c r="A20" s="11" t="s">
        <v>15</v>
      </c>
      <c r="B20" s="4">
        <v>56461</v>
      </c>
    </row>
    <row r="21" spans="1:2" ht="15" x14ac:dyDescent="0.25">
      <c r="A21" s="11" t="s">
        <v>16</v>
      </c>
      <c r="B21" s="4">
        <v>53426</v>
      </c>
    </row>
    <row r="22" spans="1:2" ht="15" x14ac:dyDescent="0.25">
      <c r="A22" s="10" t="s">
        <v>17</v>
      </c>
      <c r="B22" s="5">
        <f>B18/B19</f>
        <v>3.0036843466751273E-4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8.0455218392436905</v>
      </c>
    </row>
    <row r="25" spans="1:2" ht="15" x14ac:dyDescent="0.25">
      <c r="A25" s="10" t="s">
        <v>20</v>
      </c>
      <c r="B25" s="3">
        <f>SUM(B26:B34)</f>
        <v>31.139887761508639</v>
      </c>
    </row>
    <row r="26" spans="1:2" ht="15" x14ac:dyDescent="0.25">
      <c r="A26" s="11" t="s">
        <v>21</v>
      </c>
      <c r="B26" s="4">
        <v>7.9167549650139168E-2</v>
      </c>
    </row>
    <row r="27" spans="1:2" ht="15" x14ac:dyDescent="0.25">
      <c r="A27" s="11" t="s">
        <v>22</v>
      </c>
      <c r="B27" s="4">
        <v>25.659866991764343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0.16132000000000013</v>
      </c>
    </row>
    <row r="31" spans="1:2" ht="15" x14ac:dyDescent="0.25">
      <c r="A31" s="11" t="s">
        <v>26</v>
      </c>
      <c r="B31" s="4">
        <v>3.1143463558016302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2.125186864292528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5.8286017597253465E-4</v>
      </c>
    </row>
    <row r="36" spans="1:2" ht="15" x14ac:dyDescent="0.25">
      <c r="A36" s="10" t="s">
        <v>31</v>
      </c>
      <c r="B36" s="5">
        <v>1E-3</v>
      </c>
    </row>
    <row r="37" spans="1:2" ht="15" x14ac:dyDescent="0.25">
      <c r="A37" s="10" t="s">
        <v>32</v>
      </c>
      <c r="B37" s="5">
        <f>B36-B35</f>
        <v>4.1713982402746537E-4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5.8286017597253465E-4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47.643180851663125</v>
      </c>
    </row>
    <row r="42" spans="1:2" ht="15" x14ac:dyDescent="0.25">
      <c r="A42" s="10" t="s">
        <v>37</v>
      </c>
      <c r="B42" s="5">
        <f>B41/B19</f>
        <v>8.6713043129147446E-4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1E-3</v>
      </c>
    </row>
    <row r="45" spans="1:2" ht="15" x14ac:dyDescent="0.25">
      <c r="A45" s="10" t="s">
        <v>40</v>
      </c>
      <c r="B45" s="8">
        <f>B22+B44</f>
        <v>1.3003684346675128E-3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CAFA-84F9-4679-9F30-E99D2E46CCC0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9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50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7.9273600000000002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7.9273600000000002</v>
      </c>
    </row>
    <row r="9" spans="1:2" ht="15" x14ac:dyDescent="0.25">
      <c r="A9" s="10" t="s">
        <v>4</v>
      </c>
      <c r="B9" s="3">
        <f>SUM(B10:B11)</f>
        <v>0.31310000000000004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0.31310000000000004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18.58999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26.830449999999999</v>
      </c>
    </row>
    <row r="19" spans="1:2" ht="15" x14ac:dyDescent="0.25">
      <c r="A19" s="10" t="s">
        <v>14</v>
      </c>
      <c r="B19" s="4">
        <f>(B20+B21)/2</f>
        <v>42693.5</v>
      </c>
    </row>
    <row r="20" spans="1:2" ht="15" x14ac:dyDescent="0.25">
      <c r="A20" s="11" t="s">
        <v>15</v>
      </c>
      <c r="B20" s="4">
        <v>45843</v>
      </c>
    </row>
    <row r="21" spans="1:2" ht="15" x14ac:dyDescent="0.25">
      <c r="A21" s="11" t="s">
        <v>16</v>
      </c>
      <c r="B21" s="4">
        <v>39544</v>
      </c>
    </row>
    <row r="22" spans="1:2" ht="15" x14ac:dyDescent="0.25">
      <c r="A22" s="10" t="s">
        <v>17</v>
      </c>
      <c r="B22" s="5">
        <f>B18/B19</f>
        <v>6.2844343986789559E-4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17.507840000000002</v>
      </c>
    </row>
    <row r="26" spans="1:2" ht="15" x14ac:dyDescent="0.25">
      <c r="A26" s="11" t="s">
        <v>21</v>
      </c>
      <c r="B26" s="4">
        <v>0</v>
      </c>
    </row>
    <row r="27" spans="1:2" ht="15" x14ac:dyDescent="0.25">
      <c r="A27" s="11" t="s">
        <v>22</v>
      </c>
      <c r="B27" s="4">
        <v>0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17.507840000000002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0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4.4274327331580017E-4</v>
      </c>
    </row>
    <row r="36" spans="1:2" ht="15" x14ac:dyDescent="0.25">
      <c r="A36" s="10" t="s">
        <v>31</v>
      </c>
      <c r="B36" s="5">
        <v>1E-3</v>
      </c>
    </row>
    <row r="37" spans="1:2" ht="15" x14ac:dyDescent="0.25">
      <c r="A37" s="10" t="s">
        <v>32</v>
      </c>
      <c r="B37" s="5">
        <f>B36-B35</f>
        <v>5.5725672668419991E-4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4.4274327331580017E-4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44.338290000000001</v>
      </c>
    </row>
    <row r="42" spans="1:2" ht="15" x14ac:dyDescent="0.25">
      <c r="A42" s="10" t="s">
        <v>37</v>
      </c>
      <c r="B42" s="5">
        <f>B41/B19</f>
        <v>1.038525536674201E-3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1E-3</v>
      </c>
    </row>
    <row r="45" spans="1:2" ht="15" x14ac:dyDescent="0.25">
      <c r="A45" s="10" t="s">
        <v>40</v>
      </c>
      <c r="B45" s="8">
        <f>B22+B44</f>
        <v>1.6284434398678956E-3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F08D-F12A-4DEE-9FA6-5786F9A3E30C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9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51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133.41851220128245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133.41851220128245</v>
      </c>
    </row>
    <row r="9" spans="1:2" ht="15" x14ac:dyDescent="0.25">
      <c r="A9" s="10" t="s">
        <v>4</v>
      </c>
      <c r="B9" s="3">
        <f>SUM(B10:B11)</f>
        <v>0.32668070468196003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0.32668070468196003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0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133.74519290596442</v>
      </c>
    </row>
    <row r="19" spans="1:2" ht="15" x14ac:dyDescent="0.25">
      <c r="A19" s="10" t="s">
        <v>14</v>
      </c>
      <c r="B19" s="4">
        <f>(B20+B21)/2</f>
        <v>447269.5</v>
      </c>
    </row>
    <row r="20" spans="1:2" ht="15" x14ac:dyDescent="0.25">
      <c r="A20" s="11" t="s">
        <v>15</v>
      </c>
      <c r="B20" s="4">
        <v>667226</v>
      </c>
    </row>
    <row r="21" spans="1:2" ht="15" x14ac:dyDescent="0.25">
      <c r="A21" s="11" t="s">
        <v>16</v>
      </c>
      <c r="B21" s="4">
        <v>227313</v>
      </c>
    </row>
    <row r="22" spans="1:2" ht="15" x14ac:dyDescent="0.25">
      <c r="A22" s="10" t="s">
        <v>17</v>
      </c>
      <c r="B22" s="5">
        <f>B18/B19</f>
        <v>2.9902596288359574E-4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81.858584290296449</v>
      </c>
    </row>
    <row r="26" spans="1:2" ht="15" x14ac:dyDescent="0.25">
      <c r="A26" s="11" t="s">
        <v>21</v>
      </c>
      <c r="B26" s="4">
        <v>0</v>
      </c>
    </row>
    <row r="27" spans="1:2" ht="15" x14ac:dyDescent="0.25">
      <c r="A27" s="11" t="s">
        <v>22</v>
      </c>
      <c r="B27" s="4">
        <v>0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81.269766575940778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0.58881771435567498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3.6011395868382559E-4</v>
      </c>
    </row>
    <row r="36" spans="1:2" ht="15" x14ac:dyDescent="0.25">
      <c r="A36" s="10" t="s">
        <v>31</v>
      </c>
      <c r="B36" s="5">
        <v>8.0000000000000004E-4</v>
      </c>
    </row>
    <row r="37" spans="1:2" ht="15" x14ac:dyDescent="0.25">
      <c r="A37" s="10" t="s">
        <v>32</v>
      </c>
      <c r="B37" s="5">
        <f>B36-B35</f>
        <v>4.3988604131617445E-4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3.6011395868382559E-4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215.60377719626086</v>
      </c>
    </row>
    <row r="42" spans="1:2" ht="15" x14ac:dyDescent="0.25">
      <c r="A42" s="10" t="s">
        <v>37</v>
      </c>
      <c r="B42" s="5">
        <f>B41/B19</f>
        <v>4.8204444344240074E-4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5.9999999999999995E-4</v>
      </c>
    </row>
    <row r="45" spans="1:2" ht="15" x14ac:dyDescent="0.25">
      <c r="A45" s="10" t="s">
        <v>40</v>
      </c>
      <c r="B45" s="8">
        <f>B22+B44</f>
        <v>8.9902596288359568E-4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954E-0695-4918-8AC2-1B7B2BB45CED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9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52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23.797778737128464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23.797778737128464</v>
      </c>
    </row>
    <row r="9" spans="1:2" ht="15" x14ac:dyDescent="0.25">
      <c r="A9" s="10" t="s">
        <v>4</v>
      </c>
      <c r="B9" s="3">
        <f>SUM(B10:B11)</f>
        <v>0.40483328865281998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0.40483328865281998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42.895829832457594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67.098441858238871</v>
      </c>
    </row>
    <row r="19" spans="1:2" ht="15" x14ac:dyDescent="0.25">
      <c r="A19" s="10" t="s">
        <v>14</v>
      </c>
      <c r="B19" s="4">
        <f>(B20+B21)/2</f>
        <v>61015</v>
      </c>
    </row>
    <row r="20" spans="1:2" ht="15" x14ac:dyDescent="0.25">
      <c r="A20" s="11" t="s">
        <v>15</v>
      </c>
      <c r="B20" s="4">
        <v>100147</v>
      </c>
    </row>
    <row r="21" spans="1:2" ht="15" x14ac:dyDescent="0.25">
      <c r="A21" s="11" t="s">
        <v>16</v>
      </c>
      <c r="B21" s="4">
        <v>21883</v>
      </c>
    </row>
    <row r="22" spans="1:2" ht="15" x14ac:dyDescent="0.25">
      <c r="A22" s="10" t="s">
        <v>17</v>
      </c>
      <c r="B22" s="5">
        <f>B18/B19</f>
        <v>1.0997040376667848E-3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26.869286045531709</v>
      </c>
    </row>
    <row r="26" spans="1:2" ht="15" x14ac:dyDescent="0.25">
      <c r="A26" s="11" t="s">
        <v>21</v>
      </c>
      <c r="B26" s="4">
        <v>0</v>
      </c>
    </row>
    <row r="27" spans="1:2" ht="15" x14ac:dyDescent="0.25">
      <c r="A27" s="11" t="s">
        <v>22</v>
      </c>
      <c r="B27" s="4">
        <v>0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26.869286045531709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0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1.2278611728525207E-3</v>
      </c>
    </row>
    <row r="36" spans="1:2" ht="15" x14ac:dyDescent="0.25">
      <c r="A36" s="10" t="s">
        <v>31</v>
      </c>
      <c r="B36" s="5">
        <v>1E-3</v>
      </c>
    </row>
    <row r="37" spans="1:2" ht="15" x14ac:dyDescent="0.25">
      <c r="A37" s="10" t="s">
        <v>32</v>
      </c>
      <c r="B37" s="5">
        <f>B36-B35</f>
        <v>-2.278611728525207E-4</v>
      </c>
    </row>
    <row r="38" spans="1:2" ht="15" x14ac:dyDescent="0.25">
      <c r="A38" s="10" t="s">
        <v>33</v>
      </c>
      <c r="B38" s="4">
        <v>5</v>
      </c>
    </row>
    <row r="39" spans="1:2" ht="15" x14ac:dyDescent="0.25">
      <c r="A39" s="10" t="s">
        <v>34</v>
      </c>
      <c r="B39" s="5">
        <f>(B25-B38)/B21</f>
        <v>9.9937330555827401E-4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88.96772790377058</v>
      </c>
    </row>
    <row r="42" spans="1:2" ht="15" x14ac:dyDescent="0.25">
      <c r="A42" s="10" t="s">
        <v>37</v>
      </c>
      <c r="B42" s="5">
        <f>B41/B19</f>
        <v>1.4581287864258064E-3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1.5E-3</v>
      </c>
    </row>
    <row r="45" spans="1:2" ht="15" x14ac:dyDescent="0.25">
      <c r="A45" s="10" t="s">
        <v>40</v>
      </c>
      <c r="B45" s="8">
        <f>B22+B44</f>
        <v>2.599704037666785E-3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79C8-15AD-4363-A1A3-69FB96D65045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9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53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0.79085559644332004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0.79085559644332004</v>
      </c>
    </row>
    <row r="9" spans="1:2" ht="15" x14ac:dyDescent="0.25">
      <c r="A9" s="10" t="s">
        <v>4</v>
      </c>
      <c r="B9" s="3">
        <f>SUM(B10:B11)</f>
        <v>0.34838502966315998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0.34838502966315998</v>
      </c>
    </row>
    <row r="12" spans="1:2" ht="15" x14ac:dyDescent="0.25">
      <c r="A12" s="10" t="s">
        <v>7</v>
      </c>
      <c r="B12" s="3">
        <f>SUM(B13:B14)</f>
        <v>6.2153090865668989E-2</v>
      </c>
    </row>
    <row r="13" spans="1:2" ht="15" x14ac:dyDescent="0.25">
      <c r="A13" s="11" t="s">
        <v>8</v>
      </c>
      <c r="B13" s="4">
        <v>6.2153090865668989E-2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0.18585069366404999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1.3872444106361992</v>
      </c>
    </row>
    <row r="19" spans="1:2" ht="15" x14ac:dyDescent="0.25">
      <c r="A19" s="10" t="s">
        <v>14</v>
      </c>
      <c r="B19" s="4">
        <f>(B20+B21)/2</f>
        <v>3991.5</v>
      </c>
    </row>
    <row r="20" spans="1:2" ht="15" x14ac:dyDescent="0.25">
      <c r="A20" s="11" t="s">
        <v>15</v>
      </c>
      <c r="B20" s="4">
        <v>7024</v>
      </c>
    </row>
    <row r="21" spans="1:2" ht="15" x14ac:dyDescent="0.25">
      <c r="A21" s="11" t="s">
        <v>16</v>
      </c>
      <c r="B21" s="4">
        <v>959</v>
      </c>
    </row>
    <row r="22" spans="1:2" ht="15" x14ac:dyDescent="0.25">
      <c r="A22" s="10" t="s">
        <v>17</v>
      </c>
      <c r="B22" s="5">
        <f>B18/B19</f>
        <v>3.4754964565606892E-4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0.14732925671762667</v>
      </c>
    </row>
    <row r="26" spans="1:2" ht="15" x14ac:dyDescent="0.25">
      <c r="A26" s="11" t="s">
        <v>21</v>
      </c>
      <c r="B26" s="4">
        <v>0</v>
      </c>
    </row>
    <row r="27" spans="1:2" ht="15" x14ac:dyDescent="0.25">
      <c r="A27" s="11" t="s">
        <v>22</v>
      </c>
      <c r="B27" s="4">
        <v>0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2.9301586066060002E-2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0.11802767065156668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1.5362800491931875E-4</v>
      </c>
    </row>
    <row r="36" spans="1:2" ht="15" x14ac:dyDescent="0.25">
      <c r="A36" s="10" t="s">
        <v>31</v>
      </c>
      <c r="B36" s="5">
        <v>1E-3</v>
      </c>
    </row>
    <row r="37" spans="1:2" ht="15" x14ac:dyDescent="0.25">
      <c r="A37" s="10" t="s">
        <v>32</v>
      </c>
      <c r="B37" s="5">
        <f>B36-B35</f>
        <v>8.4637199508068132E-4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1.5362800491931875E-4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1.5345736673538259</v>
      </c>
    </row>
    <row r="42" spans="1:2" ht="15" x14ac:dyDescent="0.25">
      <c r="A42" s="10" t="s">
        <v>37</v>
      </c>
      <c r="B42" s="5">
        <f>B41/B19</f>
        <v>3.8446039517821018E-4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1E-3</v>
      </c>
    </row>
    <row r="45" spans="1:2" ht="15" x14ac:dyDescent="0.25">
      <c r="A45" s="10" t="s">
        <v>40</v>
      </c>
      <c r="B45" s="8">
        <f>B22+B44</f>
        <v>1.3475496456560689E-3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88DC-8518-4E21-BD78-071AD6685D7B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9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54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74.62946625710309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74.62946625710309</v>
      </c>
    </row>
    <row r="9" spans="1:2" ht="15" x14ac:dyDescent="0.25">
      <c r="A9" s="10" t="s">
        <v>4</v>
      </c>
      <c r="B9" s="3">
        <f>SUM(B10:B11)</f>
        <v>0.39703160328023007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0.39703160328023007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274.8195044482365</v>
      </c>
    </row>
    <row r="16" spans="1:2" ht="15" x14ac:dyDescent="0.25">
      <c r="A16" s="10" t="s">
        <v>11</v>
      </c>
      <c r="B16" s="4">
        <v>4.0400000000000002E-3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349.85004230861983</v>
      </c>
    </row>
    <row r="19" spans="1:2" ht="15" x14ac:dyDescent="0.25">
      <c r="A19" s="10" t="s">
        <v>14</v>
      </c>
      <c r="B19" s="4">
        <f>(B20+B21)/2</f>
        <v>81824</v>
      </c>
    </row>
    <row r="20" spans="1:2" ht="15" x14ac:dyDescent="0.25">
      <c r="A20" s="11" t="s">
        <v>15</v>
      </c>
      <c r="B20" s="4">
        <v>96525</v>
      </c>
    </row>
    <row r="21" spans="1:2" ht="15" x14ac:dyDescent="0.25">
      <c r="A21" s="11" t="s">
        <v>16</v>
      </c>
      <c r="B21" s="4">
        <v>67123</v>
      </c>
    </row>
    <row r="22" spans="1:2" ht="15" x14ac:dyDescent="0.25">
      <c r="A22" s="10" t="s">
        <v>17</v>
      </c>
      <c r="B22" s="5">
        <f>B18/B19</f>
        <v>4.2756409159735512E-3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104.87028740934124</v>
      </c>
    </row>
    <row r="26" spans="1:2" ht="15" x14ac:dyDescent="0.25">
      <c r="A26" s="11" t="s">
        <v>21</v>
      </c>
      <c r="B26" s="4">
        <v>0</v>
      </c>
    </row>
    <row r="27" spans="1:2" ht="15" x14ac:dyDescent="0.25">
      <c r="A27" s="11" t="s">
        <v>22</v>
      </c>
      <c r="B27" s="4">
        <v>0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98.693739727695188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6.1765476816460563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1.5623599572328597E-3</v>
      </c>
    </row>
    <row r="36" spans="1:2" ht="15" x14ac:dyDescent="0.25">
      <c r="A36" s="10" t="s">
        <v>31</v>
      </c>
      <c r="B36" s="5">
        <v>1.2999999999999999E-3</v>
      </c>
    </row>
    <row r="37" spans="1:2" ht="15" x14ac:dyDescent="0.25">
      <c r="A37" s="10" t="s">
        <v>32</v>
      </c>
      <c r="B37" s="5">
        <f>B36-B35</f>
        <v>-2.623599572328598E-4</v>
      </c>
    </row>
    <row r="38" spans="1:2" ht="15" x14ac:dyDescent="0.25">
      <c r="A38" s="10" t="s">
        <v>33</v>
      </c>
      <c r="B38" s="4">
        <v>19</v>
      </c>
    </row>
    <row r="39" spans="1:2" ht="15" x14ac:dyDescent="0.25">
      <c r="A39" s="10" t="s">
        <v>34</v>
      </c>
      <c r="B39" s="5">
        <f>(B25-B38)/B21</f>
        <v>1.2792975196183312E-3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435.72032971796108</v>
      </c>
    </row>
    <row r="42" spans="1:2" ht="15" x14ac:dyDescent="0.25">
      <c r="A42" s="10" t="s">
        <v>37</v>
      </c>
      <c r="B42" s="5">
        <f>B41/B19</f>
        <v>5.325092023342309E-3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2.3E-3</v>
      </c>
    </row>
    <row r="45" spans="1:2" ht="15" x14ac:dyDescent="0.25">
      <c r="A45" s="10" t="s">
        <v>40</v>
      </c>
      <c r="B45" s="8">
        <f>B22+B44</f>
        <v>6.5756409159735511E-3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96A4-B3EF-4AAC-9115-F870D6977674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9" bestFit="1" customWidth="1"/>
    <col min="2" max="2" width="9.625" style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55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2.9793762336290004E-2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2.9793762336290004E-2</v>
      </c>
    </row>
    <row r="9" spans="1:2" ht="15" x14ac:dyDescent="0.25">
      <c r="A9" s="10" t="s">
        <v>4</v>
      </c>
      <c r="B9" s="3">
        <f>SUM(B10:B11)</f>
        <v>9.1092373797589998E-2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9.1092373797589998E-2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1.4740521088850001E-2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0.13562665722273001</v>
      </c>
    </row>
    <row r="19" spans="1:2" ht="15" x14ac:dyDescent="0.25">
      <c r="A19" s="10" t="s">
        <v>14</v>
      </c>
      <c r="B19" s="4">
        <f>(B20+B21)/2</f>
        <v>997</v>
      </c>
    </row>
    <row r="20" spans="1:2" ht="15" x14ac:dyDescent="0.25">
      <c r="A20" s="11" t="s">
        <v>15</v>
      </c>
      <c r="B20" s="4">
        <v>997</v>
      </c>
    </row>
    <row r="21" spans="1:2" ht="15" x14ac:dyDescent="0.25">
      <c r="A21" s="11" t="s">
        <v>16</v>
      </c>
      <c r="B21" s="4">
        <v>997</v>
      </c>
    </row>
    <row r="22" spans="1:2" ht="15" x14ac:dyDescent="0.25">
      <c r="A22" s="10" t="s">
        <v>17</v>
      </c>
      <c r="B22" s="5">
        <f>B18/B19</f>
        <v>1.3603476150725178E-4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9.7022828211908337E-3</v>
      </c>
    </row>
    <row r="26" spans="1:2" ht="15" x14ac:dyDescent="0.25">
      <c r="A26" s="11" t="s">
        <v>21</v>
      </c>
      <c r="B26" s="4">
        <v>2.061719762125E-4</v>
      </c>
    </row>
    <row r="27" spans="1:2" ht="15" x14ac:dyDescent="0.25">
      <c r="A27" s="11" t="s">
        <v>22</v>
      </c>
      <c r="B27" s="4">
        <v>1.234906201125E-4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4.849423725520002E-3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4.5231964993458322E-3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9.7314772529496832E-6</v>
      </c>
    </row>
    <row r="36" spans="1:2" ht="15" x14ac:dyDescent="0.25">
      <c r="A36" s="10" t="s">
        <v>31</v>
      </c>
      <c r="B36" s="5">
        <v>1E-3</v>
      </c>
    </row>
    <row r="37" spans="1:2" ht="15" x14ac:dyDescent="0.25">
      <c r="A37" s="10" t="s">
        <v>32</v>
      </c>
      <c r="B37" s="5">
        <f>B36-B35</f>
        <v>9.9026852274705039E-4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9.7314772529496832E-6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0.14532894004392086</v>
      </c>
    </row>
    <row r="42" spans="1:2" ht="15" x14ac:dyDescent="0.25">
      <c r="A42" s="10" t="s">
        <v>37</v>
      </c>
      <c r="B42" s="5">
        <f>B41/B19</f>
        <v>1.4576623876020147E-4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1E-3</v>
      </c>
    </row>
    <row r="45" spans="1:2" ht="15" x14ac:dyDescent="0.25">
      <c r="A45" s="10" t="s">
        <v>40</v>
      </c>
      <c r="B45" s="8">
        <f>B22+B44</f>
        <v>1.1360347615072517E-3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D80D-39EF-4CFB-9033-7BEE4B0FC05F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9" bestFit="1" customWidth="1"/>
    <col min="2" max="2" width="9.625" style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56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0.16543356945079998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0.16543356945079998</v>
      </c>
    </row>
    <row r="9" spans="1:2" ht="15" x14ac:dyDescent="0.25">
      <c r="A9" s="10" t="s">
        <v>4</v>
      </c>
      <c r="B9" s="3">
        <f>SUM(B10:B11)</f>
        <v>6.8592373797590006E-2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6.8592373797590006E-2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0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0.23402594324838999</v>
      </c>
    </row>
    <row r="19" spans="1:2" ht="15" x14ac:dyDescent="0.25">
      <c r="A19" s="10" t="s">
        <v>14</v>
      </c>
      <c r="B19" s="4">
        <f>(B20+B21)/2</f>
        <v>2311</v>
      </c>
    </row>
    <row r="20" spans="1:2" ht="15" x14ac:dyDescent="0.25">
      <c r="A20" s="11" t="s">
        <v>15</v>
      </c>
      <c r="B20" s="4">
        <v>2311</v>
      </c>
    </row>
    <row r="21" spans="1:2" ht="15" x14ac:dyDescent="0.25">
      <c r="A21" s="11" t="s">
        <v>16</v>
      </c>
      <c r="B21" s="4">
        <v>2311</v>
      </c>
    </row>
    <row r="22" spans="1:2" ht="15" x14ac:dyDescent="0.25">
      <c r="A22" s="10" t="s">
        <v>17</v>
      </c>
      <c r="B22" s="5">
        <f>B18/B19</f>
        <v>1.0126609400622674E-4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4.4584919326599998E-3</v>
      </c>
    </row>
    <row r="26" spans="1:2" ht="15" x14ac:dyDescent="0.25">
      <c r="A26" s="11" t="s">
        <v>21</v>
      </c>
      <c r="B26" s="4">
        <v>2.7883542231699997E-3</v>
      </c>
    </row>
    <row r="27" spans="1:2" ht="15" x14ac:dyDescent="0.25">
      <c r="A27" s="11" t="s">
        <v>22</v>
      </c>
      <c r="B27" s="4">
        <v>1.6701377094899999E-3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0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0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1.9292479154738209E-6</v>
      </c>
    </row>
    <row r="36" spans="1:2" ht="15" x14ac:dyDescent="0.25">
      <c r="A36" s="10" t="s">
        <v>31</v>
      </c>
      <c r="B36" s="5">
        <v>1E-3</v>
      </c>
    </row>
    <row r="37" spans="1:2" ht="15" x14ac:dyDescent="0.25">
      <c r="A37" s="10" t="s">
        <v>32</v>
      </c>
      <c r="B37" s="5">
        <f>B36-B35</f>
        <v>9.9807075208452616E-4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1.9292479154738209E-6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0.23848443518105</v>
      </c>
    </row>
    <row r="42" spans="1:2" ht="15" x14ac:dyDescent="0.25">
      <c r="A42" s="10" t="s">
        <v>37</v>
      </c>
      <c r="B42" s="5">
        <f>B41/B19</f>
        <v>1.0319534192170057E-4</v>
      </c>
    </row>
    <row r="43" spans="1:2" ht="15" x14ac:dyDescent="0.25">
      <c r="A43" s="12" t="s">
        <v>38</v>
      </c>
      <c r="B43" s="6" t="s">
        <v>138</v>
      </c>
    </row>
    <row r="44" spans="1:2" ht="15" x14ac:dyDescent="0.25">
      <c r="A44" s="10" t="s">
        <v>39</v>
      </c>
      <c r="B44" s="5">
        <v>1E-3</v>
      </c>
    </row>
    <row r="45" spans="1:2" ht="15" x14ac:dyDescent="0.25">
      <c r="A45" s="10" t="s">
        <v>40</v>
      </c>
      <c r="B45" s="8">
        <f>B22+B44</f>
        <v>1.1012660940062267E-3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DBF4-9836-43D8-B543-88C76A227B25}">
  <dimension ref="A1:AZ45"/>
  <sheetViews>
    <sheetView rightToLeft="1" workbookViewId="0">
      <selection activeCell="C1" sqref="C1:F1048576"/>
    </sheetView>
  </sheetViews>
  <sheetFormatPr defaultColWidth="0" defaultRowHeight="14.25" zeroHeight="1" x14ac:dyDescent="0.2"/>
  <cols>
    <col min="1" max="1" width="125.5" style="9" bestFit="1" customWidth="1"/>
    <col min="2" max="2" width="9.625" style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15">
        <v>45657</v>
      </c>
    </row>
    <row r="3" spans="1:2" ht="15.75" x14ac:dyDescent="0.25">
      <c r="A3" s="16" t="s">
        <v>57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0.65241000000000005</v>
      </c>
    </row>
    <row r="7" spans="1:2" ht="15" x14ac:dyDescent="0.25">
      <c r="A7" s="11" t="s">
        <v>2</v>
      </c>
      <c r="B7" s="4">
        <v>0</v>
      </c>
    </row>
    <row r="8" spans="1:2" ht="15" x14ac:dyDescent="0.25">
      <c r="A8" s="11" t="s">
        <v>3</v>
      </c>
      <c r="B8" s="4">
        <v>0.65241000000000005</v>
      </c>
    </row>
    <row r="9" spans="1:2" ht="15" x14ac:dyDescent="0.25">
      <c r="A9" s="10" t="s">
        <v>4</v>
      </c>
      <c r="B9" s="3">
        <f>SUM(B10:B11)</f>
        <v>5.0592373797590004E-2</v>
      </c>
    </row>
    <row r="10" spans="1:2" ht="15" x14ac:dyDescent="0.25">
      <c r="A10" s="11" t="s">
        <v>5</v>
      </c>
      <c r="B10" s="4">
        <v>0</v>
      </c>
    </row>
    <row r="11" spans="1:2" ht="15" x14ac:dyDescent="0.25">
      <c r="A11" s="11" t="s">
        <v>6</v>
      </c>
      <c r="B11" s="4">
        <v>5.0592373797590004E-2</v>
      </c>
    </row>
    <row r="12" spans="1:2" ht="15" x14ac:dyDescent="0.25">
      <c r="A12" s="10" t="s">
        <v>7</v>
      </c>
      <c r="B12" s="3">
        <f>SUM(B13:B14)</f>
        <v>0</v>
      </c>
    </row>
    <row r="13" spans="1:2" ht="15" x14ac:dyDescent="0.25">
      <c r="A13" s="11" t="s">
        <v>8</v>
      </c>
      <c r="B13" s="4">
        <v>0</v>
      </c>
    </row>
    <row r="14" spans="1:2" ht="15" x14ac:dyDescent="0.25">
      <c r="A14" s="11" t="s">
        <v>9</v>
      </c>
      <c r="B14" s="4">
        <v>0</v>
      </c>
    </row>
    <row r="15" spans="1:2" ht="15" x14ac:dyDescent="0.25">
      <c r="A15" s="10" t="s">
        <v>10</v>
      </c>
      <c r="B15" s="4">
        <v>6.8640000000000007E-2</v>
      </c>
    </row>
    <row r="16" spans="1:2" ht="15" x14ac:dyDescent="0.25">
      <c r="A16" s="10" t="s">
        <v>11</v>
      </c>
      <c r="B16" s="4">
        <v>0</v>
      </c>
    </row>
    <row r="17" spans="1:2" ht="15" x14ac:dyDescent="0.25">
      <c r="A17" s="10" t="s">
        <v>12</v>
      </c>
      <c r="B17" s="4">
        <v>0</v>
      </c>
    </row>
    <row r="18" spans="1:2" ht="15" x14ac:dyDescent="0.25">
      <c r="A18" s="10" t="s">
        <v>13</v>
      </c>
      <c r="B18" s="4">
        <f>B17+B16+B15+B12+B9+B6</f>
        <v>0.77164237379759004</v>
      </c>
    </row>
    <row r="19" spans="1:2" ht="15" x14ac:dyDescent="0.25">
      <c r="A19" s="10" t="s">
        <v>14</v>
      </c>
      <c r="B19" s="4">
        <f>(B20+B21)/2</f>
        <v>592</v>
      </c>
    </row>
    <row r="20" spans="1:2" ht="15" x14ac:dyDescent="0.25">
      <c r="A20" s="11" t="s">
        <v>15</v>
      </c>
      <c r="B20" s="4">
        <v>592</v>
      </c>
    </row>
    <row r="21" spans="1:2" ht="15" x14ac:dyDescent="0.25">
      <c r="A21" s="11" t="s">
        <v>16</v>
      </c>
      <c r="B21" s="4">
        <v>592</v>
      </c>
    </row>
    <row r="22" spans="1:2" ht="15" x14ac:dyDescent="0.25">
      <c r="A22" s="10" t="s">
        <v>17</v>
      </c>
      <c r="B22" s="5">
        <f>B18/B19</f>
        <v>1.3034499557391724E-3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v>0</v>
      </c>
    </row>
    <row r="25" spans="1:2" ht="15" x14ac:dyDescent="0.25">
      <c r="A25" s="10" t="s">
        <v>20</v>
      </c>
      <c r="B25" s="3">
        <f>SUM(B26:B34)</f>
        <v>4.1840000000000002E-2</v>
      </c>
    </row>
    <row r="26" spans="1:2" ht="15" x14ac:dyDescent="0.25">
      <c r="A26" s="11" t="s">
        <v>21</v>
      </c>
      <c r="B26" s="4">
        <v>0</v>
      </c>
    </row>
    <row r="27" spans="1:2" ht="15" x14ac:dyDescent="0.25">
      <c r="A27" s="11" t="s">
        <v>22</v>
      </c>
      <c r="B27" s="4">
        <v>0</v>
      </c>
    </row>
    <row r="28" spans="1:2" ht="15" x14ac:dyDescent="0.25">
      <c r="A28" s="11" t="s">
        <v>23</v>
      </c>
      <c r="B28" s="4">
        <v>0</v>
      </c>
    </row>
    <row r="29" spans="1:2" ht="15" x14ac:dyDescent="0.25">
      <c r="A29" s="11" t="s">
        <v>24</v>
      </c>
      <c r="B29" s="4">
        <v>0</v>
      </c>
    </row>
    <row r="30" spans="1:2" ht="15" x14ac:dyDescent="0.25">
      <c r="A30" s="11" t="s">
        <v>25</v>
      </c>
      <c r="B30" s="4">
        <v>0</v>
      </c>
    </row>
    <row r="31" spans="1:2" ht="15" x14ac:dyDescent="0.25">
      <c r="A31" s="11" t="s">
        <v>26</v>
      </c>
      <c r="B31" s="4">
        <v>4.1840000000000002E-2</v>
      </c>
    </row>
    <row r="32" spans="1:2" ht="15" x14ac:dyDescent="0.25">
      <c r="A32" s="11" t="s">
        <v>27</v>
      </c>
      <c r="B32" s="4">
        <v>0</v>
      </c>
    </row>
    <row r="33" spans="1:2" ht="15" x14ac:dyDescent="0.25">
      <c r="A33" s="11" t="s">
        <v>28</v>
      </c>
      <c r="B33" s="4">
        <v>0</v>
      </c>
    </row>
    <row r="34" spans="1:2" ht="15" x14ac:dyDescent="0.25">
      <c r="A34" s="11" t="s">
        <v>29</v>
      </c>
      <c r="B34" s="4">
        <v>0</v>
      </c>
    </row>
    <row r="35" spans="1:2" ht="15" x14ac:dyDescent="0.25">
      <c r="A35" s="10" t="s">
        <v>30</v>
      </c>
      <c r="B35" s="5">
        <f>B25/B21</f>
        <v>7.0675675675675685E-5</v>
      </c>
    </row>
    <row r="36" spans="1:2" ht="15" x14ac:dyDescent="0.25">
      <c r="A36" s="10" t="s">
        <v>31</v>
      </c>
      <c r="B36" s="5">
        <v>1E-3</v>
      </c>
    </row>
    <row r="37" spans="1:2" ht="15" x14ac:dyDescent="0.25">
      <c r="A37" s="10" t="s">
        <v>32</v>
      </c>
      <c r="B37" s="5">
        <f>B36-B35</f>
        <v>9.2932432432432438E-4</v>
      </c>
    </row>
    <row r="38" spans="1:2" ht="15" x14ac:dyDescent="0.25">
      <c r="A38" s="10" t="s">
        <v>33</v>
      </c>
      <c r="B38" s="4">
        <v>0</v>
      </c>
    </row>
    <row r="39" spans="1:2" ht="15" x14ac:dyDescent="0.25">
      <c r="A39" s="10" t="s">
        <v>34</v>
      </c>
      <c r="B39" s="5">
        <f>(B25-B38)/B21</f>
        <v>7.0675675675675685E-5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0.81348237379759003</v>
      </c>
    </row>
    <row r="42" spans="1:2" ht="15" x14ac:dyDescent="0.25">
      <c r="A42" s="10" t="s">
        <v>37</v>
      </c>
      <c r="B42" s="5">
        <f>B41/B19</f>
        <v>1.3741256314148481E-3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v>3.0000000000000001E-3</v>
      </c>
    </row>
    <row r="45" spans="1:2" ht="15" x14ac:dyDescent="0.25">
      <c r="A45" s="10" t="s">
        <v>40</v>
      </c>
      <c r="B45" s="8">
        <f>B22+B44</f>
        <v>4.3034499557391727E-3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6D70-28AC-408A-9B6E-E913875CAB8D}">
  <dimension ref="A1:AZ45"/>
  <sheetViews>
    <sheetView rightToLeft="1" tabSelected="1" workbookViewId="0"/>
  </sheetViews>
  <sheetFormatPr defaultColWidth="0" defaultRowHeight="14.25" zeroHeight="1" x14ac:dyDescent="0.2"/>
  <cols>
    <col min="1" max="1" width="125.5" style="9" bestFit="1" customWidth="1"/>
    <col min="2" max="2" width="9.625" style="1" bestFit="1" customWidth="1"/>
    <col min="3" max="51" width="0" hidden="1" customWidth="1"/>
    <col min="53" max="16384" width="9" hidden="1"/>
  </cols>
  <sheetData>
    <row r="1" spans="1:2" ht="15" x14ac:dyDescent="0.25">
      <c r="A1" s="13" t="s">
        <v>42</v>
      </c>
    </row>
    <row r="2" spans="1:2" x14ac:dyDescent="0.2">
      <c r="A2" s="14" t="s">
        <v>43</v>
      </c>
      <c r="B2" s="15">
        <v>45657</v>
      </c>
    </row>
    <row r="3" spans="1:2" ht="15" x14ac:dyDescent="0.25">
      <c r="A3" s="18" t="s">
        <v>58</v>
      </c>
      <c r="B3"/>
    </row>
    <row r="4" spans="1:2" ht="15.75" x14ac:dyDescent="0.2">
      <c r="A4" s="2" t="s">
        <v>139</v>
      </c>
      <c r="B4" s="17" t="s">
        <v>46</v>
      </c>
    </row>
    <row r="5" spans="1:2" ht="15" x14ac:dyDescent="0.25">
      <c r="A5" s="40" t="s">
        <v>0</v>
      </c>
      <c r="B5" s="42" t="s">
        <v>140</v>
      </c>
    </row>
    <row r="6" spans="1:2" ht="15" x14ac:dyDescent="0.25">
      <c r="A6" s="10" t="s">
        <v>1</v>
      </c>
      <c r="B6" s="41">
        <f>SUM(B7:B8)</f>
        <v>418.53070901595328</v>
      </c>
    </row>
    <row r="7" spans="1:2" ht="15" x14ac:dyDescent="0.25">
      <c r="A7" s="11" t="s">
        <v>2</v>
      </c>
      <c r="B7" s="4">
        <f>'7936'!B7+'7934'!B7+'7932'!B7+'7931'!B7+'7935'!B7+'7937'!B7+'13563'!B7+'14943'!B7+'14944'!B7+'15341'!B7+'15455'!B7+'15456'!B7+'15457'!B7</f>
        <v>0</v>
      </c>
    </row>
    <row r="8" spans="1:2" ht="15" x14ac:dyDescent="0.25">
      <c r="A8" s="11" t="s">
        <v>3</v>
      </c>
      <c r="B8" s="4">
        <f>'7936'!B8+'7934'!B8+'7932'!B8+'7931'!B8+'7935'!B8+'7937'!B8+'13563'!B8+'14943'!B8+'14944'!B8+'15341'!B8+'15455'!B8+'15456'!B8+'15457'!B8</f>
        <v>418.53070901595328</v>
      </c>
    </row>
    <row r="9" spans="1:2" ht="15" x14ac:dyDescent="0.25">
      <c r="A9" s="10" t="s">
        <v>4</v>
      </c>
      <c r="B9" s="3">
        <f>SUM(B10:B11)</f>
        <v>11.676349318052951</v>
      </c>
    </row>
    <row r="10" spans="1:2" ht="15" x14ac:dyDescent="0.25">
      <c r="A10" s="11" t="s">
        <v>5</v>
      </c>
      <c r="B10" s="4">
        <f>'7936'!B10+'7934'!B10+'7932'!B10+'7931'!B10+'7935'!B10+'7937'!B10+'13563'!B10+'14943'!B10+'14944'!B10+'15341'!B10+'15455'!B10+'15456'!B10+'15457'!B10</f>
        <v>0</v>
      </c>
    </row>
    <row r="11" spans="1:2" ht="15" x14ac:dyDescent="0.25">
      <c r="A11" s="11" t="s">
        <v>6</v>
      </c>
      <c r="B11" s="4">
        <f>'7936'!B11+'7934'!B11+'7932'!B11+'7931'!B11+'7935'!B11+'7937'!B11+'13563'!B11+'14943'!B11+'14944'!B11+'15341'!B11+'15455'!B11+'15456'!B11+'15457'!B11</f>
        <v>11.676349318052951</v>
      </c>
    </row>
    <row r="12" spans="1:2" ht="15" x14ac:dyDescent="0.25">
      <c r="A12" s="10" t="s">
        <v>7</v>
      </c>
      <c r="B12" s="3">
        <f>SUM(B13:B14)</f>
        <v>75.383222617523671</v>
      </c>
    </row>
    <row r="13" spans="1:2" ht="15" x14ac:dyDescent="0.25">
      <c r="A13" s="11" t="s">
        <v>8</v>
      </c>
      <c r="B13" s="4">
        <f>'7936'!B13+'7934'!B13+'7932'!B13+'7931'!B13+'7935'!B13+'7937'!B13+'13563'!B13+'14943'!B13+'14944'!B13+'15341'!B13+'15455'!B13+'15456'!B13+'15457'!B13</f>
        <v>26.127165544616705</v>
      </c>
    </row>
    <row r="14" spans="1:2" ht="15" x14ac:dyDescent="0.25">
      <c r="A14" s="11" t="s">
        <v>9</v>
      </c>
      <c r="B14" s="4">
        <f>'7936'!B14+'7934'!B14+'7932'!B14+'7931'!B14+'7935'!B14+'7937'!B14+'13563'!B14+'14943'!B14+'14944'!B14+'15341'!B14+'15455'!B14+'15456'!B14+'15457'!B14</f>
        <v>49.256057072906962</v>
      </c>
    </row>
    <row r="15" spans="1:2" ht="15" x14ac:dyDescent="0.25">
      <c r="A15" s="10" t="s">
        <v>10</v>
      </c>
      <c r="B15" s="4">
        <f>'7936'!B15+'7934'!B15+'7932'!B15+'7931'!B15+'7935'!B15+'7937'!B15+'13563'!B15+'14943'!B15+'14944'!B15+'15341'!B15+'15455'!B15+'15456'!B15+'15457'!B15</f>
        <v>688.80840866916787</v>
      </c>
    </row>
    <row r="16" spans="1:2" ht="15" x14ac:dyDescent="0.25">
      <c r="A16" s="10" t="s">
        <v>11</v>
      </c>
      <c r="B16" s="4">
        <f>'7936'!B16+'7934'!B16+'7932'!B16+'7931'!B16+'7935'!B16+'7937'!B16+'13563'!B16+'14943'!B16+'14944'!B16+'15341'!B16+'15455'!B16+'15456'!B16+'15457'!B16</f>
        <v>0.85487215874236</v>
      </c>
    </row>
    <row r="17" spans="1:2" ht="15" x14ac:dyDescent="0.25">
      <c r="A17" s="10" t="s">
        <v>12</v>
      </c>
      <c r="B17" s="4">
        <f>'7936'!B17+'7934'!B17+'7932'!B17+'7931'!B17+'7935'!B17+'7937'!B17+'13563'!B17+'14943'!B17+'14944'!B17+'15341'!B17+'15455'!B17+'15456'!B17+'15457'!B17</f>
        <v>0</v>
      </c>
    </row>
    <row r="18" spans="1:2" ht="15" x14ac:dyDescent="0.25">
      <c r="A18" s="10" t="s">
        <v>13</v>
      </c>
      <c r="B18" s="4">
        <f>'7936'!B18+'7934'!B18+'7932'!B18+'7931'!B18+'7935'!B18+'7937'!B18+'13563'!B18+'14943'!B18+'14944'!B18+'15341'!B18+'15455'!B18+'15456'!B18+'15457'!B18</f>
        <v>1195.2535617794399</v>
      </c>
    </row>
    <row r="19" spans="1:2" ht="15" x14ac:dyDescent="0.25">
      <c r="A19" s="10" t="s">
        <v>14</v>
      </c>
      <c r="B19" s="4">
        <f>(B20+B21)/2</f>
        <v>1538763</v>
      </c>
    </row>
    <row r="20" spans="1:2" ht="15" x14ac:dyDescent="0.25">
      <c r="A20" s="11" t="s">
        <v>15</v>
      </c>
      <c r="B20" s="4">
        <f>'7936'!B20+'7934'!B20+'7932'!B20+'7931'!B20+'7935'!B20+'7937'!B20+'13563'!B20+'14943'!B20+'14944'!B20+'15341'!B20+'15455'!B20+'15456'!B20+'15457'!B20</f>
        <v>1929853</v>
      </c>
    </row>
    <row r="21" spans="1:2" ht="15" x14ac:dyDescent="0.25">
      <c r="A21" s="11" t="s">
        <v>16</v>
      </c>
      <c r="B21" s="4">
        <f>'7936'!B21+'7934'!B21+'7932'!B21+'7931'!B21+'7935'!B21+'7937'!B21+'13563'!B21+'14943'!B21+'14944'!B21+'15341'!B21+'15455'!B21+'15456'!B21+'15457'!B21</f>
        <v>1147673</v>
      </c>
    </row>
    <row r="22" spans="1:2" ht="15" x14ac:dyDescent="0.25">
      <c r="A22" s="10" t="s">
        <v>17</v>
      </c>
      <c r="B22" s="5">
        <f>B18/B19</f>
        <v>7.7676260852349577E-4</v>
      </c>
    </row>
    <row r="23" spans="1:2" ht="15" x14ac:dyDescent="0.25">
      <c r="A23" s="12" t="s">
        <v>18</v>
      </c>
      <c r="B23" s="43" t="s">
        <v>140</v>
      </c>
    </row>
    <row r="24" spans="1:2" ht="15" x14ac:dyDescent="0.25">
      <c r="A24" s="10" t="s">
        <v>19</v>
      </c>
      <c r="B24" s="4">
        <f>'7936'!B24+'7934'!B24+'7932'!B24+'7931'!B24+'7935'!B24+'7937'!B24+'13563'!B24+'14943'!B24+'14944'!B24+'15341'!B24+'15455'!B24+'15456'!B24+'15457'!B24</f>
        <v>223.51717415560066</v>
      </c>
    </row>
    <row r="25" spans="1:2" ht="15" x14ac:dyDescent="0.25">
      <c r="A25" s="10" t="s">
        <v>20</v>
      </c>
      <c r="B25" s="3">
        <f>SUM(B26:B34)</f>
        <v>1291.4097689634932</v>
      </c>
    </row>
    <row r="26" spans="1:2" ht="15" x14ac:dyDescent="0.25">
      <c r="A26" s="11" t="s">
        <v>21</v>
      </c>
      <c r="B26" s="4">
        <f>'7936'!B26+'7934'!B26+'7932'!B26+'7931'!B26+'7935'!B26+'7937'!B26+'13563'!B26+'14943'!B26+'14944'!B26+'15341'!B26+'15455'!B26+'15456'!B26+'15457'!B26</f>
        <v>103.71709454648897</v>
      </c>
    </row>
    <row r="27" spans="1:2" ht="15" x14ac:dyDescent="0.25">
      <c r="A27" s="11" t="s">
        <v>22</v>
      </c>
      <c r="B27" s="4">
        <f>'7936'!B27+'7934'!B27+'7932'!B27+'7931'!B27+'7935'!B27+'7937'!B27+'13563'!B27+'14943'!B27+'14944'!B27+'15341'!B27+'15455'!B27+'15456'!B27+'15457'!B27</f>
        <v>721.9701441876166</v>
      </c>
    </row>
    <row r="28" spans="1:2" ht="15" x14ac:dyDescent="0.25">
      <c r="A28" s="11" t="s">
        <v>23</v>
      </c>
      <c r="B28" s="4">
        <f>'7936'!B28+'7934'!B28+'7932'!B28+'7931'!B28+'7935'!B28+'7937'!B28+'13563'!B28+'14943'!B28+'14944'!B28+'15341'!B28+'15455'!B28+'15456'!B28+'15457'!B28</f>
        <v>0</v>
      </c>
    </row>
    <row r="29" spans="1:2" ht="15" x14ac:dyDescent="0.25">
      <c r="A29" s="11" t="s">
        <v>24</v>
      </c>
      <c r="B29" s="4">
        <f>'7936'!B29+'7934'!B29+'7932'!B29+'7931'!B29+'7935'!B29+'7937'!B29+'13563'!B29+'14943'!B29+'14944'!B29+'15341'!B29+'15455'!B29+'15456'!B29+'15457'!B29</f>
        <v>0</v>
      </c>
    </row>
    <row r="30" spans="1:2" ht="15" x14ac:dyDescent="0.25">
      <c r="A30" s="11" t="s">
        <v>25</v>
      </c>
      <c r="B30" s="4">
        <f>'7936'!B30+'7934'!B30+'7932'!B30+'7931'!B30+'7935'!B30+'7937'!B30+'13563'!B30+'14943'!B30+'14944'!B30+'15341'!B30+'15455'!B30+'15456'!B30+'15457'!B30</f>
        <v>9.8346800000000005</v>
      </c>
    </row>
    <row r="31" spans="1:2" ht="15" x14ac:dyDescent="0.25">
      <c r="A31" s="11" t="s">
        <v>26</v>
      </c>
      <c r="B31" s="4">
        <f>'7936'!B31+'7934'!B31+'7932'!B31+'7931'!B31+'7935'!B31+'7937'!B31+'13563'!B31+'14943'!B31+'14944'!B31+'15341'!B31+'15455'!B31+'15456'!B31+'15457'!B31</f>
        <v>391.88562468235392</v>
      </c>
    </row>
    <row r="32" spans="1:2" ht="15" x14ac:dyDescent="0.25">
      <c r="A32" s="11" t="s">
        <v>27</v>
      </c>
      <c r="B32" s="4">
        <f>'7936'!B32+'7934'!B32+'7932'!B32+'7931'!B32+'7935'!B32+'7937'!B32+'13563'!B32+'14943'!B32+'14944'!B32+'15341'!B32+'15455'!B32+'15456'!B32+'15457'!B32</f>
        <v>0</v>
      </c>
    </row>
    <row r="33" spans="1:2" ht="15" x14ac:dyDescent="0.25">
      <c r="A33" s="11" t="s">
        <v>28</v>
      </c>
      <c r="B33" s="4">
        <f>'7936'!B33+'7934'!B33+'7932'!B33+'7931'!B33+'7935'!B33+'7937'!B33+'13563'!B33+'14943'!B33+'14944'!B33+'15341'!B33+'15455'!B33+'15456'!B33+'15457'!B33</f>
        <v>47.23381962054485</v>
      </c>
    </row>
    <row r="34" spans="1:2" ht="15" x14ac:dyDescent="0.25">
      <c r="A34" s="11" t="s">
        <v>29</v>
      </c>
      <c r="B34" s="4">
        <f>'7936'!B34+'7934'!B34+'7932'!B34+'7931'!B34+'7935'!B34+'7937'!B34+'13563'!B34+'14943'!B34+'14944'!B34+'15341'!B34+'15455'!B34+'15456'!B34+'15457'!B34</f>
        <v>16.76840592648885</v>
      </c>
    </row>
    <row r="35" spans="1:2" ht="15" x14ac:dyDescent="0.25">
      <c r="A35" s="10" t="s">
        <v>30</v>
      </c>
      <c r="B35" s="5">
        <f>B25/B21</f>
        <v>1.1252419190514139E-3</v>
      </c>
    </row>
    <row r="36" spans="1:2" ht="15" x14ac:dyDescent="0.25">
      <c r="A36" s="10" t="s">
        <v>31</v>
      </c>
      <c r="B36" s="5">
        <f>('7936'!B36*'7936'!B21+'7934'!B36*'7934'!B21+'7932'!B36*'7932'!B21+'7931'!B36*'7931'!B21+'7935'!B36*'7935'!B21+'7937'!B36*'7937'!B21+'13563'!B36*'13563'!B21+'14943'!B36*'14943'!B21+'14944'!B36*'14944'!B21+'15341'!B36*'15341'!B21+'15455'!B36*'15455'!B21+'15456'!B36*'15456'!B21+'15457'!B36*'15457'!B21)/B21</f>
        <v>1.6137472956146922E-3</v>
      </c>
    </row>
    <row r="37" spans="1:2" ht="15" x14ac:dyDescent="0.25">
      <c r="A37" s="10" t="s">
        <v>32</v>
      </c>
      <c r="B37" s="5">
        <f>B36-B35</f>
        <v>4.8850537656327836E-4</v>
      </c>
    </row>
    <row r="38" spans="1:2" ht="15" x14ac:dyDescent="0.25">
      <c r="A38" s="10" t="s">
        <v>33</v>
      </c>
      <c r="B38" s="4">
        <f>'7936'!B38+'7934'!B38+'7932'!B38+'7931'!B38+'7935'!B38+'7937'!B38+'13563'!B38+'14943'!B38+'14944'!B38+'15341'!B38+'15455'!B38+'15456'!B38+'15457'!B38</f>
        <v>24</v>
      </c>
    </row>
    <row r="39" spans="1:2" ht="15" x14ac:dyDescent="0.25">
      <c r="A39" s="10" t="s">
        <v>34</v>
      </c>
      <c r="B39" s="5">
        <f>(B25-B38)/B21</f>
        <v>1.104330039099546E-3</v>
      </c>
    </row>
    <row r="40" spans="1:2" ht="15" x14ac:dyDescent="0.25">
      <c r="A40" s="12" t="s">
        <v>35</v>
      </c>
      <c r="B40" s="43" t="s">
        <v>140</v>
      </c>
    </row>
    <row r="41" spans="1:2" ht="15" x14ac:dyDescent="0.25">
      <c r="A41" s="10" t="s">
        <v>36</v>
      </c>
      <c r="B41" s="7">
        <f>B18+B25-B38</f>
        <v>2462.6633307429329</v>
      </c>
    </row>
    <row r="42" spans="1:2" ht="15" x14ac:dyDescent="0.25">
      <c r="A42" s="10" t="s">
        <v>37</v>
      </c>
      <c r="B42" s="5">
        <f>B41/B19</f>
        <v>1.6004175631614049E-3</v>
      </c>
    </row>
    <row r="43" spans="1:2" ht="15" x14ac:dyDescent="0.25">
      <c r="A43" s="12" t="s">
        <v>38</v>
      </c>
      <c r="B43" s="43" t="s">
        <v>140</v>
      </c>
    </row>
    <row r="44" spans="1:2" ht="15" x14ac:dyDescent="0.25">
      <c r="A44" s="10" t="s">
        <v>39</v>
      </c>
      <c r="B44" s="5">
        <f>('7936'!B44*'7936'!B20+'7934'!B44*'7934'!B20+'7932'!B44*'7932'!B20+'7931'!B44*'7931'!B20+'7935'!B44*'7935'!B20+'7937'!B44*'7937'!B20+'13563'!B44*'13563'!B20+'14943'!B44*'14943'!B20+'14944'!B44*'14944'!B20+'15341'!B44*'15341'!B20+'15455'!B44*'15455'!B20+'15456'!B44*'15456'!B20+'15457'!B44*'15457'!B20)/B20</f>
        <v>1.4315805918896413E-3</v>
      </c>
    </row>
    <row r="45" spans="1:2" ht="15" x14ac:dyDescent="0.25">
      <c r="A45" s="10" t="s">
        <v>40</v>
      </c>
      <c r="B45" s="8">
        <f>B22+B44</f>
        <v>2.2083432004131372E-3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B5A9-449F-40AC-8C77-CC9077D4FB0F}">
  <dimension ref="A1:AZ73"/>
  <sheetViews>
    <sheetView rightToLeft="1" workbookViewId="0"/>
  </sheetViews>
  <sheetFormatPr defaultColWidth="0" defaultRowHeight="14.25" zeroHeight="1" x14ac:dyDescent="0.2"/>
  <cols>
    <col min="1" max="1" width="8.5" customWidth="1"/>
    <col min="2" max="2" width="55.625" bestFit="1" customWidth="1"/>
    <col min="3" max="3" width="51.875" customWidth="1"/>
    <col min="4" max="4" width="8.875" bestFit="1" customWidth="1"/>
    <col min="5" max="5" width="9" hidden="1" customWidth="1"/>
    <col min="6" max="6" width="12.625" hidden="1" customWidth="1"/>
    <col min="7" max="52" width="0" hidden="1" customWidth="1"/>
    <col min="53" max="16384" width="9" hidden="1"/>
  </cols>
  <sheetData>
    <row r="1" spans="1:4" ht="15" x14ac:dyDescent="0.25">
      <c r="B1" s="13" t="s">
        <v>42</v>
      </c>
      <c r="C1" s="19"/>
      <c r="D1" s="1"/>
    </row>
    <row r="2" spans="1:4" x14ac:dyDescent="0.2">
      <c r="B2" s="39" t="s">
        <v>136</v>
      </c>
      <c r="C2" s="19"/>
      <c r="D2" s="15">
        <v>45657</v>
      </c>
    </row>
    <row r="3" spans="1:4" ht="15" x14ac:dyDescent="0.25">
      <c r="B3" s="63" t="s">
        <v>58</v>
      </c>
      <c r="C3" s="63"/>
    </row>
    <row r="4" spans="1:4" ht="15.75" x14ac:dyDescent="0.25">
      <c r="A4" t="s">
        <v>139</v>
      </c>
      <c r="B4" s="20" t="s">
        <v>141</v>
      </c>
      <c r="C4" s="21" t="s">
        <v>142</v>
      </c>
      <c r="D4" s="17" t="s">
        <v>46</v>
      </c>
    </row>
    <row r="5" spans="1:4" ht="15" x14ac:dyDescent="0.25">
      <c r="A5" s="45" t="s">
        <v>140</v>
      </c>
      <c r="B5" s="44" t="s">
        <v>59</v>
      </c>
      <c r="C5" s="46" t="s">
        <v>140</v>
      </c>
      <c r="D5" s="47" t="s">
        <v>140</v>
      </c>
    </row>
    <row r="6" spans="1:4" ht="15" x14ac:dyDescent="0.25">
      <c r="A6" s="45" t="s">
        <v>140</v>
      </c>
      <c r="B6" s="44" t="s">
        <v>60</v>
      </c>
      <c r="C6" s="46" t="s">
        <v>140</v>
      </c>
      <c r="D6" s="47" t="s">
        <v>140</v>
      </c>
    </row>
    <row r="7" spans="1:4" x14ac:dyDescent="0.2">
      <c r="A7" s="45" t="s">
        <v>140</v>
      </c>
      <c r="B7" s="22">
        <v>1</v>
      </c>
      <c r="C7" s="23" t="s">
        <v>41</v>
      </c>
      <c r="D7" s="24">
        <v>0</v>
      </c>
    </row>
    <row r="8" spans="1:4" x14ac:dyDescent="0.2">
      <c r="A8" s="45" t="s">
        <v>140</v>
      </c>
      <c r="B8" s="22">
        <v>2</v>
      </c>
      <c r="C8" s="23" t="s">
        <v>41</v>
      </c>
      <c r="D8" s="24">
        <v>0</v>
      </c>
    </row>
    <row r="9" spans="1:4" x14ac:dyDescent="0.2">
      <c r="A9" s="45" t="s">
        <v>140</v>
      </c>
      <c r="B9" s="22">
        <v>3</v>
      </c>
      <c r="C9" s="23" t="s">
        <v>41</v>
      </c>
      <c r="D9" s="24">
        <v>0</v>
      </c>
    </row>
    <row r="10" spans="1:4" ht="15" x14ac:dyDescent="0.25">
      <c r="A10" s="45" t="s">
        <v>140</v>
      </c>
      <c r="B10" s="20" t="s">
        <v>61</v>
      </c>
      <c r="C10" s="48" t="s">
        <v>140</v>
      </c>
      <c r="D10" s="47" t="s">
        <v>140</v>
      </c>
    </row>
    <row r="11" spans="1:4" x14ac:dyDescent="0.2">
      <c r="A11" s="45" t="s">
        <v>140</v>
      </c>
      <c r="B11" s="22">
        <v>1</v>
      </c>
      <c r="C11" s="23" t="s">
        <v>62</v>
      </c>
      <c r="D11" s="24">
        <v>308.72097296376415</v>
      </c>
    </row>
    <row r="12" spans="1:4" x14ac:dyDescent="0.2">
      <c r="A12" s="45" t="s">
        <v>140</v>
      </c>
      <c r="B12" s="22">
        <v>2</v>
      </c>
      <c r="C12" s="23" t="s">
        <v>63</v>
      </c>
      <c r="D12" s="24">
        <f>62.3886572519341+0.2</f>
        <v>62.588657251934102</v>
      </c>
    </row>
    <row r="13" spans="1:4" x14ac:dyDescent="0.2">
      <c r="A13" s="45" t="s">
        <v>140</v>
      </c>
      <c r="B13" s="22">
        <v>3</v>
      </c>
      <c r="C13" s="23" t="s">
        <v>64</v>
      </c>
      <c r="D13" s="24">
        <v>47.421078800255273</v>
      </c>
    </row>
    <row r="14" spans="1:4" x14ac:dyDescent="0.2">
      <c r="A14" s="45" t="s">
        <v>140</v>
      </c>
      <c r="B14" s="22">
        <v>4</v>
      </c>
      <c r="C14" s="23" t="s">
        <v>41</v>
      </c>
      <c r="D14" s="24">
        <v>0</v>
      </c>
    </row>
    <row r="15" spans="1:4" x14ac:dyDescent="0.2">
      <c r="A15" s="45" t="s">
        <v>140</v>
      </c>
      <c r="B15" s="22">
        <v>5</v>
      </c>
      <c r="C15" s="23" t="s">
        <v>41</v>
      </c>
      <c r="D15" s="24">
        <v>0</v>
      </c>
    </row>
    <row r="16" spans="1:4" x14ac:dyDescent="0.2">
      <c r="A16" s="45" t="s">
        <v>140</v>
      </c>
      <c r="B16" s="22">
        <v>6</v>
      </c>
      <c r="C16" s="23" t="s">
        <v>41</v>
      </c>
      <c r="D16" s="24">
        <v>0</v>
      </c>
    </row>
    <row r="17" spans="1:6" x14ac:dyDescent="0.2">
      <c r="A17" s="45" t="s">
        <v>140</v>
      </c>
      <c r="B17" s="22">
        <v>7</v>
      </c>
      <c r="C17" s="23" t="s">
        <v>41</v>
      </c>
      <c r="D17" s="24">
        <v>0</v>
      </c>
    </row>
    <row r="18" spans="1:6" x14ac:dyDescent="0.2">
      <c r="A18" s="45" t="s">
        <v>140</v>
      </c>
      <c r="B18" s="22">
        <v>8</v>
      </c>
      <c r="C18" s="23" t="s">
        <v>41</v>
      </c>
      <c r="D18" s="24">
        <v>0</v>
      </c>
    </row>
    <row r="19" spans="1:6" ht="15" x14ac:dyDescent="0.25">
      <c r="A19" s="45" t="s">
        <v>140</v>
      </c>
      <c r="B19" s="26" t="s">
        <v>65</v>
      </c>
      <c r="C19" s="49" t="s">
        <v>140</v>
      </c>
      <c r="D19" s="24">
        <v>418.53070901595351</v>
      </c>
      <c r="F19" s="27" t="s">
        <v>41</v>
      </c>
    </row>
    <row r="20" spans="1:6" x14ac:dyDescent="0.2">
      <c r="A20" s="45" t="s">
        <v>140</v>
      </c>
      <c r="B20" s="50" t="s">
        <v>140</v>
      </c>
      <c r="C20" s="48" t="s">
        <v>140</v>
      </c>
      <c r="D20" s="47" t="s">
        <v>140</v>
      </c>
    </row>
    <row r="21" spans="1:6" ht="15" x14ac:dyDescent="0.25">
      <c r="A21" s="45" t="s">
        <v>140</v>
      </c>
      <c r="B21" s="20" t="s">
        <v>66</v>
      </c>
      <c r="C21" s="48" t="s">
        <v>140</v>
      </c>
      <c r="D21" s="47" t="s">
        <v>140</v>
      </c>
    </row>
    <row r="22" spans="1:6" ht="15" x14ac:dyDescent="0.25">
      <c r="A22" s="45" t="s">
        <v>140</v>
      </c>
      <c r="B22" s="20" t="s">
        <v>60</v>
      </c>
      <c r="C22" s="48" t="s">
        <v>140</v>
      </c>
      <c r="D22" s="47" t="s">
        <v>140</v>
      </c>
    </row>
    <row r="23" spans="1:6" x14ac:dyDescent="0.2">
      <c r="A23" s="45" t="s">
        <v>140</v>
      </c>
      <c r="B23" s="22">
        <v>1</v>
      </c>
      <c r="C23" s="23" t="s">
        <v>41</v>
      </c>
      <c r="D23" s="24">
        <v>0</v>
      </c>
    </row>
    <row r="24" spans="1:6" x14ac:dyDescent="0.2">
      <c r="A24" s="45" t="s">
        <v>140</v>
      </c>
      <c r="B24" s="22">
        <v>2</v>
      </c>
      <c r="C24" s="23" t="s">
        <v>41</v>
      </c>
      <c r="D24" s="24">
        <v>0</v>
      </c>
    </row>
    <row r="25" spans="1:6" x14ac:dyDescent="0.2">
      <c r="A25" s="45" t="s">
        <v>140</v>
      </c>
      <c r="B25" s="22">
        <v>3</v>
      </c>
      <c r="C25" s="23" t="s">
        <v>41</v>
      </c>
      <c r="D25" s="24">
        <v>0</v>
      </c>
    </row>
    <row r="26" spans="1:6" ht="15" x14ac:dyDescent="0.25">
      <c r="A26" s="45" t="s">
        <v>140</v>
      </c>
      <c r="B26" s="20" t="s">
        <v>61</v>
      </c>
      <c r="C26" s="48" t="s">
        <v>140</v>
      </c>
      <c r="D26" s="47" t="s">
        <v>140</v>
      </c>
    </row>
    <row r="27" spans="1:6" x14ac:dyDescent="0.2">
      <c r="A27" s="45" t="s">
        <v>140</v>
      </c>
      <c r="B27" s="22">
        <v>1</v>
      </c>
      <c r="C27" s="23" t="s">
        <v>67</v>
      </c>
      <c r="D27" s="24">
        <v>10.134717227827716</v>
      </c>
    </row>
    <row r="28" spans="1:6" x14ac:dyDescent="0.2">
      <c r="A28" s="45" t="s">
        <v>140</v>
      </c>
      <c r="B28" s="22">
        <v>2</v>
      </c>
      <c r="C28" s="23" t="s">
        <v>68</v>
      </c>
      <c r="D28" s="24">
        <v>0.61987903905019004</v>
      </c>
    </row>
    <row r="29" spans="1:6" x14ac:dyDescent="0.2">
      <c r="A29" s="45" t="s">
        <v>140</v>
      </c>
      <c r="B29" s="22">
        <v>3</v>
      </c>
      <c r="C29" s="23" t="s">
        <v>69</v>
      </c>
      <c r="D29" s="24">
        <v>0.39807938788532016</v>
      </c>
    </row>
    <row r="30" spans="1:6" x14ac:dyDescent="0.2">
      <c r="A30" s="45" t="s">
        <v>140</v>
      </c>
      <c r="B30" s="22">
        <v>4</v>
      </c>
      <c r="C30" s="23" t="s">
        <v>70</v>
      </c>
      <c r="D30" s="24">
        <f>0.39752262924115+0.2</f>
        <v>0.59752262924114996</v>
      </c>
    </row>
    <row r="31" spans="1:6" x14ac:dyDescent="0.2">
      <c r="A31" s="45" t="s">
        <v>140</v>
      </c>
      <c r="B31" s="22">
        <v>5</v>
      </c>
      <c r="C31" s="23" t="s">
        <v>62</v>
      </c>
      <c r="D31" s="24">
        <v>0.12615103404858097</v>
      </c>
    </row>
    <row r="32" spans="1:6" x14ac:dyDescent="0.2">
      <c r="A32" s="45" t="s">
        <v>140</v>
      </c>
      <c r="B32" s="22">
        <v>6</v>
      </c>
      <c r="C32" s="23" t="s">
        <v>41</v>
      </c>
      <c r="D32" s="24">
        <v>0</v>
      </c>
    </row>
    <row r="33" spans="1:6" x14ac:dyDescent="0.2">
      <c r="A33" s="45" t="s">
        <v>140</v>
      </c>
      <c r="B33" s="22">
        <v>7</v>
      </c>
      <c r="C33" s="23" t="s">
        <v>41</v>
      </c>
      <c r="D33" s="24">
        <v>0</v>
      </c>
    </row>
    <row r="34" spans="1:6" x14ac:dyDescent="0.2">
      <c r="A34" s="45" t="s">
        <v>140</v>
      </c>
      <c r="B34" s="22">
        <v>8</v>
      </c>
      <c r="C34" s="23" t="s">
        <v>41</v>
      </c>
      <c r="D34" s="24">
        <v>0</v>
      </c>
    </row>
    <row r="35" spans="1:6" ht="15" x14ac:dyDescent="0.25">
      <c r="A35" s="45" t="s">
        <v>140</v>
      </c>
      <c r="B35" s="26" t="s">
        <v>71</v>
      </c>
      <c r="C35" s="49" t="s">
        <v>140</v>
      </c>
      <c r="D35" s="28">
        <v>11.676349318052957</v>
      </c>
      <c r="F35" s="27" t="s">
        <v>41</v>
      </c>
    </row>
    <row r="36" spans="1:6" x14ac:dyDescent="0.2">
      <c r="A36" s="45" t="s">
        <v>140</v>
      </c>
      <c r="B36" s="50" t="s">
        <v>140</v>
      </c>
      <c r="C36" s="48" t="s">
        <v>140</v>
      </c>
      <c r="D36" s="47" t="s">
        <v>140</v>
      </c>
    </row>
    <row r="37" spans="1:6" ht="15" x14ac:dyDescent="0.25">
      <c r="A37" s="45" t="s">
        <v>140</v>
      </c>
      <c r="B37" s="20" t="s">
        <v>72</v>
      </c>
      <c r="C37" s="48" t="s">
        <v>140</v>
      </c>
      <c r="D37" s="47" t="s">
        <v>140</v>
      </c>
    </row>
    <row r="38" spans="1:6" x14ac:dyDescent="0.2">
      <c r="A38" s="45" t="s">
        <v>140</v>
      </c>
      <c r="B38" s="22">
        <v>1</v>
      </c>
      <c r="C38" s="23" t="s">
        <v>73</v>
      </c>
      <c r="D38" s="24">
        <f>12.8770376216473-0.4</f>
        <v>12.4770376216473</v>
      </c>
    </row>
    <row r="39" spans="1:6" x14ac:dyDescent="0.2">
      <c r="A39" s="45" t="s">
        <v>140</v>
      </c>
      <c r="B39" s="22">
        <v>2</v>
      </c>
      <c r="C39" s="23" t="s">
        <v>74</v>
      </c>
      <c r="D39" s="24">
        <v>7.6362888357086804</v>
      </c>
    </row>
    <row r="40" spans="1:6" x14ac:dyDescent="0.2">
      <c r="A40" s="45" t="s">
        <v>140</v>
      </c>
      <c r="B40" s="22">
        <v>3</v>
      </c>
      <c r="C40" s="23" t="s">
        <v>75</v>
      </c>
      <c r="D40" s="24">
        <v>5.6138390872607706</v>
      </c>
    </row>
    <row r="41" spans="1:6" x14ac:dyDescent="0.2">
      <c r="A41" s="45" t="s">
        <v>140</v>
      </c>
      <c r="B41" s="22">
        <v>4</v>
      </c>
      <c r="C41" s="23" t="s">
        <v>41</v>
      </c>
      <c r="D41" s="24">
        <v>0</v>
      </c>
    </row>
    <row r="42" spans="1:6" x14ac:dyDescent="0.2">
      <c r="A42" s="45" t="s">
        <v>140</v>
      </c>
      <c r="B42" s="22">
        <v>5</v>
      </c>
      <c r="C42" s="23" t="s">
        <v>41</v>
      </c>
      <c r="D42" s="24">
        <v>0</v>
      </c>
    </row>
    <row r="43" spans="1:6" x14ac:dyDescent="0.2">
      <c r="A43" s="45" t="s">
        <v>140</v>
      </c>
      <c r="B43" s="22">
        <v>6</v>
      </c>
      <c r="C43" s="23" t="s">
        <v>41</v>
      </c>
      <c r="D43" s="24">
        <v>0</v>
      </c>
    </row>
    <row r="44" spans="1:6" x14ac:dyDescent="0.2">
      <c r="A44" s="45" t="s">
        <v>140</v>
      </c>
      <c r="B44" s="22">
        <v>7</v>
      </c>
      <c r="C44" s="23" t="s">
        <v>41</v>
      </c>
      <c r="D44" s="24">
        <v>0</v>
      </c>
    </row>
    <row r="45" spans="1:6" ht="15" x14ac:dyDescent="0.25">
      <c r="A45" s="45" t="s">
        <v>140</v>
      </c>
      <c r="B45" s="26" t="s">
        <v>76</v>
      </c>
      <c r="C45" s="49" t="s">
        <v>140</v>
      </c>
      <c r="D45" s="24">
        <v>26.127165544616702</v>
      </c>
      <c r="F45" s="27" t="s">
        <v>41</v>
      </c>
    </row>
    <row r="46" spans="1:6" x14ac:dyDescent="0.2">
      <c r="A46" s="45" t="s">
        <v>140</v>
      </c>
      <c r="B46" s="50" t="s">
        <v>140</v>
      </c>
      <c r="C46" s="48" t="s">
        <v>140</v>
      </c>
      <c r="D46" s="47" t="s">
        <v>140</v>
      </c>
    </row>
    <row r="47" spans="1:6" ht="15" x14ac:dyDescent="0.25">
      <c r="A47" s="45" t="s">
        <v>140</v>
      </c>
      <c r="B47" s="20" t="s">
        <v>77</v>
      </c>
      <c r="C47" s="48" t="s">
        <v>140</v>
      </c>
      <c r="D47" s="47" t="s">
        <v>140</v>
      </c>
    </row>
    <row r="48" spans="1:6" x14ac:dyDescent="0.2">
      <c r="A48" s="45" t="s">
        <v>140</v>
      </c>
      <c r="B48" s="22">
        <v>1</v>
      </c>
      <c r="C48" s="23" t="s">
        <v>78</v>
      </c>
      <c r="D48" s="24">
        <v>14.068066748567498</v>
      </c>
    </row>
    <row r="49" spans="1:6" x14ac:dyDescent="0.2">
      <c r="A49" s="45" t="s">
        <v>140</v>
      </c>
      <c r="B49" s="22">
        <v>2</v>
      </c>
      <c r="C49" s="23" t="s">
        <v>73</v>
      </c>
      <c r="D49" s="24">
        <v>9.4104610966830293</v>
      </c>
    </row>
    <row r="50" spans="1:6" x14ac:dyDescent="0.2">
      <c r="A50" s="45" t="s">
        <v>140</v>
      </c>
      <c r="B50" s="22">
        <v>3</v>
      </c>
      <c r="C50" s="23" t="s">
        <v>75</v>
      </c>
      <c r="D50" s="24">
        <v>7.6723910228099665</v>
      </c>
    </row>
    <row r="51" spans="1:6" x14ac:dyDescent="0.2">
      <c r="A51" s="45" t="s">
        <v>140</v>
      </c>
      <c r="B51" s="22">
        <v>4</v>
      </c>
      <c r="C51" s="23" t="s">
        <v>79</v>
      </c>
      <c r="D51" s="24">
        <v>5.6397356161772514</v>
      </c>
    </row>
    <row r="52" spans="1:6" x14ac:dyDescent="0.2">
      <c r="A52" s="45" t="s">
        <v>140</v>
      </c>
      <c r="B52" s="22">
        <v>5</v>
      </c>
      <c r="C52" s="23" t="s">
        <v>80</v>
      </c>
      <c r="D52" s="24">
        <v>5.1827688228892717</v>
      </c>
    </row>
    <row r="53" spans="1:6" x14ac:dyDescent="0.2">
      <c r="A53" s="45" t="s">
        <v>140</v>
      </c>
      <c r="B53" s="22">
        <v>6</v>
      </c>
      <c r="C53" s="23" t="s">
        <v>81</v>
      </c>
      <c r="D53" s="24">
        <v>3.7976337657799428</v>
      </c>
    </row>
    <row r="54" spans="1:6" x14ac:dyDescent="0.2">
      <c r="A54" s="45" t="s">
        <v>140</v>
      </c>
      <c r="B54" s="22">
        <v>7</v>
      </c>
      <c r="C54" s="23" t="s">
        <v>82</v>
      </c>
      <c r="D54" s="24">
        <v>3.4849999999999999</v>
      </c>
    </row>
    <row r="55" spans="1:6" x14ac:dyDescent="0.2">
      <c r="A55" s="45" t="s">
        <v>140</v>
      </c>
      <c r="B55" s="29">
        <v>8</v>
      </c>
      <c r="C55" s="23" t="s">
        <v>41</v>
      </c>
      <c r="D55" s="24">
        <v>0</v>
      </c>
      <c r="F55" s="27" t="s">
        <v>41</v>
      </c>
    </row>
    <row r="56" spans="1:6" ht="15" x14ac:dyDescent="0.25">
      <c r="A56" s="45" t="s">
        <v>140</v>
      </c>
      <c r="B56" s="30" t="s">
        <v>83</v>
      </c>
      <c r="C56" s="48" t="s">
        <v>140</v>
      </c>
      <c r="D56" s="31">
        <v>49.256057072906962</v>
      </c>
    </row>
    <row r="57" spans="1:6" ht="15" x14ac:dyDescent="0.25">
      <c r="A57" s="45" t="s">
        <v>140</v>
      </c>
      <c r="B57" s="51" t="s">
        <v>140</v>
      </c>
      <c r="C57" s="49" t="s">
        <v>140</v>
      </c>
      <c r="D57" s="52" t="s">
        <v>140</v>
      </c>
      <c r="F57" s="27" t="s">
        <v>41</v>
      </c>
    </row>
    <row r="58" spans="1:6" ht="15" x14ac:dyDescent="0.25">
      <c r="A58" s="45" t="s">
        <v>140</v>
      </c>
      <c r="B58" s="30" t="s">
        <v>84</v>
      </c>
      <c r="C58" s="48" t="s">
        <v>140</v>
      </c>
      <c r="D58" s="31">
        <v>688.80840866916787</v>
      </c>
    </row>
    <row r="59" spans="1:6" ht="15" x14ac:dyDescent="0.25">
      <c r="A59" s="45" t="s">
        <v>140</v>
      </c>
      <c r="B59" s="53" t="s">
        <v>140</v>
      </c>
      <c r="C59" s="48" t="s">
        <v>140</v>
      </c>
      <c r="D59" s="54" t="s">
        <v>140</v>
      </c>
    </row>
    <row r="60" spans="1:6" ht="15" x14ac:dyDescent="0.25">
      <c r="A60" s="45" t="s">
        <v>140</v>
      </c>
      <c r="B60" s="32" t="s">
        <v>85</v>
      </c>
      <c r="C60" s="49" t="s">
        <v>140</v>
      </c>
      <c r="D60" s="55" t="s">
        <v>140</v>
      </c>
    </row>
    <row r="61" spans="1:6" x14ac:dyDescent="0.2">
      <c r="A61" s="45" t="s">
        <v>140</v>
      </c>
      <c r="B61" s="22">
        <v>1</v>
      </c>
      <c r="C61" s="23" t="s">
        <v>86</v>
      </c>
      <c r="D61" s="24">
        <v>0.66213999999999995</v>
      </c>
    </row>
    <row r="62" spans="1:6" x14ac:dyDescent="0.2">
      <c r="A62" s="45" t="s">
        <v>140</v>
      </c>
      <c r="B62" s="22">
        <v>2</v>
      </c>
      <c r="C62" s="23" t="s">
        <v>87</v>
      </c>
      <c r="D62" s="24">
        <v>0.19273215874236002</v>
      </c>
    </row>
    <row r="63" spans="1:6" x14ac:dyDescent="0.2">
      <c r="A63" s="45" t="s">
        <v>140</v>
      </c>
      <c r="B63" s="22">
        <v>3</v>
      </c>
      <c r="C63" s="23" t="s">
        <v>41</v>
      </c>
      <c r="D63" s="24">
        <v>0</v>
      </c>
    </row>
    <row r="64" spans="1:6" x14ac:dyDescent="0.2">
      <c r="A64" s="45" t="s">
        <v>140</v>
      </c>
      <c r="B64" s="29">
        <v>4</v>
      </c>
      <c r="C64" s="23" t="s">
        <v>41</v>
      </c>
      <c r="D64" s="24">
        <v>0</v>
      </c>
      <c r="F64" s="27" t="s">
        <v>41</v>
      </c>
    </row>
    <row r="65" spans="1:6" ht="15" x14ac:dyDescent="0.25">
      <c r="A65" s="45" t="s">
        <v>140</v>
      </c>
      <c r="B65" s="30" t="s">
        <v>88</v>
      </c>
      <c r="C65" s="48" t="s">
        <v>140</v>
      </c>
      <c r="D65" s="31">
        <v>0.85487215874236</v>
      </c>
    </row>
    <row r="66" spans="1:6" ht="15" x14ac:dyDescent="0.25">
      <c r="A66" s="45" t="s">
        <v>140</v>
      </c>
      <c r="B66" s="53" t="s">
        <v>140</v>
      </c>
      <c r="C66" s="48" t="s">
        <v>140</v>
      </c>
      <c r="D66" s="54" t="s">
        <v>140</v>
      </c>
    </row>
    <row r="67" spans="1:6" ht="15" x14ac:dyDescent="0.25">
      <c r="A67" s="45" t="s">
        <v>140</v>
      </c>
      <c r="B67" s="32" t="s">
        <v>89</v>
      </c>
      <c r="C67" s="49" t="s">
        <v>140</v>
      </c>
      <c r="D67" s="55" t="s">
        <v>140</v>
      </c>
    </row>
    <row r="68" spans="1:6" x14ac:dyDescent="0.2">
      <c r="A68" s="45" t="s">
        <v>140</v>
      </c>
      <c r="B68" s="22">
        <v>1</v>
      </c>
      <c r="C68" s="23" t="s">
        <v>90</v>
      </c>
      <c r="D68" s="24">
        <v>0</v>
      </c>
    </row>
    <row r="69" spans="1:6" x14ac:dyDescent="0.2">
      <c r="A69" s="45" t="s">
        <v>140</v>
      </c>
      <c r="B69" s="22">
        <v>2</v>
      </c>
      <c r="C69" s="23" t="s">
        <v>91</v>
      </c>
      <c r="D69" s="24">
        <v>0</v>
      </c>
    </row>
    <row r="70" spans="1:6" x14ac:dyDescent="0.2">
      <c r="A70" s="45" t="s">
        <v>140</v>
      </c>
      <c r="B70" s="29">
        <v>3</v>
      </c>
      <c r="C70" s="23" t="s">
        <v>73</v>
      </c>
      <c r="D70" s="24">
        <v>0</v>
      </c>
      <c r="F70" s="27" t="s">
        <v>41</v>
      </c>
    </row>
    <row r="71" spans="1:6" ht="15" x14ac:dyDescent="0.25">
      <c r="A71" s="45" t="s">
        <v>140</v>
      </c>
      <c r="B71" s="30" t="s">
        <v>92</v>
      </c>
      <c r="C71" s="48" t="s">
        <v>140</v>
      </c>
      <c r="D71" s="31">
        <v>0</v>
      </c>
    </row>
    <row r="72" spans="1:6" ht="15" x14ac:dyDescent="0.25">
      <c r="A72" s="45" t="s">
        <v>140</v>
      </c>
      <c r="B72" s="53" t="s">
        <v>140</v>
      </c>
      <c r="C72" s="48" t="s">
        <v>140</v>
      </c>
      <c r="D72" s="56" t="s">
        <v>140</v>
      </c>
      <c r="F72" s="27" t="s">
        <v>41</v>
      </c>
    </row>
    <row r="73" spans="1:6" ht="15.75" thickBot="1" x14ac:dyDescent="0.3">
      <c r="A73" s="45" t="s">
        <v>140</v>
      </c>
      <c r="B73" s="33" t="s">
        <v>93</v>
      </c>
      <c r="C73" s="57" t="s">
        <v>140</v>
      </c>
      <c r="D73" s="34">
        <v>1195.2535617794404</v>
      </c>
    </row>
  </sheetData>
  <mergeCells count="1">
    <mergeCell ref="B3:C3"/>
  </mergeCells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91FF-9714-4777-864A-5CD59EBC9076}">
  <dimension ref="A1:AZ112"/>
  <sheetViews>
    <sheetView rightToLeft="1" workbookViewId="0">
      <selection activeCell="B10" sqref="B10"/>
    </sheetView>
  </sheetViews>
  <sheetFormatPr defaultColWidth="0" defaultRowHeight="14.25" zeroHeight="1" x14ac:dyDescent="0.2"/>
  <cols>
    <col min="1" max="1" width="8.5" customWidth="1"/>
    <col min="2" max="2" width="119.875" bestFit="1" customWidth="1"/>
    <col min="3" max="3" width="31.375" bestFit="1" customWidth="1"/>
    <col min="4" max="4" width="9.875" bestFit="1" customWidth="1"/>
    <col min="5" max="5" width="9" hidden="1" customWidth="1"/>
    <col min="6" max="6" width="12.125" hidden="1" customWidth="1"/>
    <col min="7" max="52" width="0" hidden="1" customWidth="1"/>
    <col min="53" max="16384" width="9" hidden="1"/>
  </cols>
  <sheetData>
    <row r="1" spans="1:6" ht="15" x14ac:dyDescent="0.25">
      <c r="B1" s="13" t="s">
        <v>42</v>
      </c>
      <c r="C1" s="19"/>
      <c r="D1" s="1"/>
    </row>
    <row r="2" spans="1:6" x14ac:dyDescent="0.2">
      <c r="B2" s="39" t="s">
        <v>137</v>
      </c>
      <c r="C2" s="19"/>
      <c r="D2" s="15">
        <v>45657</v>
      </c>
    </row>
    <row r="3" spans="1:6" ht="15" x14ac:dyDescent="0.25">
      <c r="B3" s="63" t="s">
        <v>58</v>
      </c>
      <c r="C3" s="63"/>
    </row>
    <row r="4" spans="1:6" ht="15.75" x14ac:dyDescent="0.25">
      <c r="A4" t="s">
        <v>139</v>
      </c>
      <c r="B4" s="20" t="s">
        <v>141</v>
      </c>
      <c r="C4" s="25" t="s">
        <v>142</v>
      </c>
      <c r="D4" s="17" t="s">
        <v>46</v>
      </c>
    </row>
    <row r="5" spans="1:6" ht="15" x14ac:dyDescent="0.25">
      <c r="A5" s="45" t="s">
        <v>140</v>
      </c>
      <c r="B5" s="44" t="s">
        <v>94</v>
      </c>
      <c r="C5" s="60" t="s">
        <v>140</v>
      </c>
      <c r="D5" s="47" t="s">
        <v>140</v>
      </c>
      <c r="F5" s="27"/>
    </row>
    <row r="6" spans="1:6" ht="15" x14ac:dyDescent="0.25">
      <c r="A6" s="45" t="s">
        <v>140</v>
      </c>
      <c r="B6" s="58">
        <v>1</v>
      </c>
      <c r="C6" s="59" t="s">
        <v>90</v>
      </c>
      <c r="D6" s="24">
        <v>18.99272751398243</v>
      </c>
      <c r="F6" s="27"/>
    </row>
    <row r="7" spans="1:6" ht="15" x14ac:dyDescent="0.25">
      <c r="A7" s="45" t="s">
        <v>140</v>
      </c>
      <c r="B7" s="32">
        <v>2</v>
      </c>
      <c r="C7" s="23" t="s">
        <v>91</v>
      </c>
      <c r="D7" s="24">
        <v>10.958259106109168</v>
      </c>
      <c r="F7" s="27"/>
    </row>
    <row r="8" spans="1:6" ht="15" x14ac:dyDescent="0.25">
      <c r="A8" s="45" t="s">
        <v>140</v>
      </c>
      <c r="B8" s="32">
        <v>3</v>
      </c>
      <c r="C8" s="23" t="s">
        <v>95</v>
      </c>
      <c r="D8" s="24">
        <v>10.549273147657239</v>
      </c>
      <c r="F8" s="27"/>
    </row>
    <row r="9" spans="1:6" ht="15" x14ac:dyDescent="0.25">
      <c r="A9" s="45" t="s">
        <v>140</v>
      </c>
      <c r="B9" s="32">
        <v>4</v>
      </c>
      <c r="C9" s="23" t="s">
        <v>96</v>
      </c>
      <c r="D9" s="24">
        <v>0</v>
      </c>
      <c r="F9" s="27"/>
    </row>
    <row r="10" spans="1:6" ht="15" x14ac:dyDescent="0.25">
      <c r="A10" s="45" t="s">
        <v>140</v>
      </c>
      <c r="B10" s="32">
        <v>5</v>
      </c>
      <c r="C10" s="23" t="s">
        <v>97</v>
      </c>
      <c r="D10" s="24">
        <v>0</v>
      </c>
      <c r="F10" s="27"/>
    </row>
    <row r="11" spans="1:6" ht="15" x14ac:dyDescent="0.25">
      <c r="A11" s="45" t="s">
        <v>140</v>
      </c>
      <c r="B11" s="32">
        <v>6</v>
      </c>
      <c r="C11" s="23" t="s">
        <v>98</v>
      </c>
      <c r="D11" s="24">
        <v>0</v>
      </c>
      <c r="F11" s="27"/>
    </row>
    <row r="12" spans="1:6" ht="15" x14ac:dyDescent="0.25">
      <c r="A12" s="45" t="s">
        <v>140</v>
      </c>
      <c r="B12" s="32">
        <v>7</v>
      </c>
      <c r="C12" s="23" t="s">
        <v>99</v>
      </c>
      <c r="D12" s="24">
        <v>0</v>
      </c>
      <c r="F12" s="27"/>
    </row>
    <row r="13" spans="1:6" ht="15" x14ac:dyDescent="0.25">
      <c r="A13" s="45" t="s">
        <v>140</v>
      </c>
      <c r="B13" s="32">
        <v>8</v>
      </c>
      <c r="C13" s="23" t="s">
        <v>100</v>
      </c>
      <c r="D13" s="24">
        <v>0</v>
      </c>
      <c r="F13" s="27"/>
    </row>
    <row r="14" spans="1:6" ht="15" x14ac:dyDescent="0.25">
      <c r="A14" s="45" t="s">
        <v>140</v>
      </c>
      <c r="B14" s="32">
        <v>9</v>
      </c>
      <c r="C14" s="23" t="s">
        <v>73</v>
      </c>
      <c r="D14" s="24">
        <v>63.216834778740115</v>
      </c>
      <c r="F14" s="27"/>
    </row>
    <row r="15" spans="1:6" ht="15" x14ac:dyDescent="0.25">
      <c r="A15" s="45" t="s">
        <v>140</v>
      </c>
      <c r="B15" s="26" t="s">
        <v>101</v>
      </c>
      <c r="C15" s="49" t="s">
        <v>140</v>
      </c>
      <c r="D15" s="28">
        <v>103.71709454648895</v>
      </c>
      <c r="F15" s="27" t="s">
        <v>41</v>
      </c>
    </row>
    <row r="16" spans="1:6" ht="15" x14ac:dyDescent="0.25">
      <c r="A16" s="45" t="s">
        <v>140</v>
      </c>
      <c r="B16" s="51" t="s">
        <v>140</v>
      </c>
      <c r="C16" s="49" t="s">
        <v>140</v>
      </c>
      <c r="D16" s="61" t="s">
        <v>140</v>
      </c>
      <c r="F16" s="27"/>
    </row>
    <row r="17" spans="1:6" ht="15" x14ac:dyDescent="0.25">
      <c r="A17" s="45" t="s">
        <v>140</v>
      </c>
      <c r="B17" s="26" t="s">
        <v>102</v>
      </c>
      <c r="C17" s="49" t="s">
        <v>140</v>
      </c>
      <c r="D17" s="61" t="s">
        <v>140</v>
      </c>
      <c r="F17" s="27"/>
    </row>
    <row r="18" spans="1:6" ht="15" x14ac:dyDescent="0.25">
      <c r="A18" s="45" t="s">
        <v>140</v>
      </c>
      <c r="B18" s="32">
        <v>1</v>
      </c>
      <c r="C18" s="23" t="s">
        <v>90</v>
      </c>
      <c r="D18" s="24">
        <v>0</v>
      </c>
      <c r="F18" s="27"/>
    </row>
    <row r="19" spans="1:6" ht="15" x14ac:dyDescent="0.25">
      <c r="A19" s="45" t="s">
        <v>140</v>
      </c>
      <c r="B19" s="32">
        <v>2</v>
      </c>
      <c r="C19" s="23" t="s">
        <v>91</v>
      </c>
      <c r="D19" s="24">
        <v>0</v>
      </c>
      <c r="F19" s="27"/>
    </row>
    <row r="20" spans="1:6" ht="15" x14ac:dyDescent="0.25">
      <c r="A20" s="45" t="s">
        <v>140</v>
      </c>
      <c r="B20" s="32">
        <v>3</v>
      </c>
      <c r="C20" s="23" t="s">
        <v>95</v>
      </c>
      <c r="D20" s="24">
        <v>0</v>
      </c>
      <c r="F20" s="27"/>
    </row>
    <row r="21" spans="1:6" ht="15" x14ac:dyDescent="0.25">
      <c r="A21" s="45" t="s">
        <v>140</v>
      </c>
      <c r="B21" s="32">
        <v>4</v>
      </c>
      <c r="C21" s="23" t="s">
        <v>96</v>
      </c>
      <c r="D21" s="24">
        <v>0</v>
      </c>
      <c r="F21" s="27"/>
    </row>
    <row r="22" spans="1:6" ht="15" x14ac:dyDescent="0.25">
      <c r="A22" s="45" t="s">
        <v>140</v>
      </c>
      <c r="B22" s="32">
        <v>5</v>
      </c>
      <c r="C22" s="23" t="s">
        <v>97</v>
      </c>
      <c r="D22" s="24">
        <v>0</v>
      </c>
      <c r="F22" s="27"/>
    </row>
    <row r="23" spans="1:6" ht="15" x14ac:dyDescent="0.25">
      <c r="A23" s="45" t="s">
        <v>140</v>
      </c>
      <c r="B23" s="32">
        <v>6</v>
      </c>
      <c r="C23" s="23" t="s">
        <v>98</v>
      </c>
      <c r="D23" s="24">
        <v>0</v>
      </c>
      <c r="F23" s="27"/>
    </row>
    <row r="24" spans="1:6" ht="15" x14ac:dyDescent="0.25">
      <c r="A24" s="45" t="s">
        <v>140</v>
      </c>
      <c r="B24" s="32">
        <v>7</v>
      </c>
      <c r="C24" s="23" t="s">
        <v>99</v>
      </c>
      <c r="D24" s="24">
        <v>0</v>
      </c>
      <c r="F24" s="27"/>
    </row>
    <row r="25" spans="1:6" ht="15" x14ac:dyDescent="0.25">
      <c r="A25" s="45" t="s">
        <v>140</v>
      </c>
      <c r="B25" s="32">
        <v>8</v>
      </c>
      <c r="C25" s="23" t="s">
        <v>100</v>
      </c>
      <c r="D25" s="24">
        <v>0</v>
      </c>
      <c r="F25" s="27"/>
    </row>
    <row r="26" spans="1:6" ht="15" x14ac:dyDescent="0.25">
      <c r="A26" s="45" t="s">
        <v>140</v>
      </c>
      <c r="B26" s="32">
        <v>9</v>
      </c>
      <c r="C26" s="23" t="s">
        <v>73</v>
      </c>
      <c r="D26" s="24">
        <v>721.97014418761671</v>
      </c>
      <c r="F26" s="27"/>
    </row>
    <row r="27" spans="1:6" ht="15" x14ac:dyDescent="0.25">
      <c r="A27" s="45" t="s">
        <v>140</v>
      </c>
      <c r="B27" s="26" t="s">
        <v>103</v>
      </c>
      <c r="C27" s="49" t="s">
        <v>140</v>
      </c>
      <c r="D27" s="28">
        <v>721.97014418761671</v>
      </c>
      <c r="F27" s="27" t="s">
        <v>41</v>
      </c>
    </row>
    <row r="28" spans="1:6" ht="15" x14ac:dyDescent="0.25">
      <c r="A28" s="45" t="s">
        <v>140</v>
      </c>
      <c r="B28" s="51" t="s">
        <v>140</v>
      </c>
      <c r="C28" s="49" t="s">
        <v>140</v>
      </c>
      <c r="D28" s="61" t="s">
        <v>140</v>
      </c>
      <c r="F28" s="27"/>
    </row>
    <row r="29" spans="1:6" ht="15" x14ac:dyDescent="0.25">
      <c r="A29" s="45" t="s">
        <v>140</v>
      </c>
      <c r="B29" s="26" t="s">
        <v>104</v>
      </c>
      <c r="C29" s="49" t="s">
        <v>140</v>
      </c>
      <c r="D29" s="61" t="s">
        <v>140</v>
      </c>
      <c r="F29" s="27"/>
    </row>
    <row r="30" spans="1:6" ht="15" x14ac:dyDescent="0.25">
      <c r="A30" s="45" t="s">
        <v>140</v>
      </c>
      <c r="B30" s="32">
        <v>1</v>
      </c>
      <c r="C30" s="23" t="s">
        <v>90</v>
      </c>
      <c r="D30" s="24">
        <v>0</v>
      </c>
      <c r="F30" s="27"/>
    </row>
    <row r="31" spans="1:6" ht="15" x14ac:dyDescent="0.25">
      <c r="A31" s="45" t="s">
        <v>140</v>
      </c>
      <c r="B31" s="32">
        <v>2</v>
      </c>
      <c r="C31" s="23" t="s">
        <v>91</v>
      </c>
      <c r="D31" s="24">
        <v>0</v>
      </c>
      <c r="F31" s="27"/>
    </row>
    <row r="32" spans="1:6" ht="15" x14ac:dyDescent="0.25">
      <c r="A32" s="45" t="s">
        <v>140</v>
      </c>
      <c r="B32" s="32">
        <v>3</v>
      </c>
      <c r="C32" s="23" t="s">
        <v>73</v>
      </c>
      <c r="D32" s="24">
        <v>0</v>
      </c>
      <c r="F32" s="27"/>
    </row>
    <row r="33" spans="1:6" ht="15" x14ac:dyDescent="0.25">
      <c r="A33" s="45" t="s">
        <v>140</v>
      </c>
      <c r="B33" s="26" t="s">
        <v>105</v>
      </c>
      <c r="C33" s="49" t="s">
        <v>140</v>
      </c>
      <c r="D33" s="24">
        <v>0</v>
      </c>
      <c r="F33" s="27" t="s">
        <v>41</v>
      </c>
    </row>
    <row r="34" spans="1:6" ht="15" x14ac:dyDescent="0.25">
      <c r="A34" s="45" t="s">
        <v>140</v>
      </c>
      <c r="B34" s="51" t="s">
        <v>140</v>
      </c>
      <c r="C34" s="49" t="s">
        <v>140</v>
      </c>
      <c r="D34" s="61" t="s">
        <v>140</v>
      </c>
      <c r="F34" s="27"/>
    </row>
    <row r="35" spans="1:6" ht="15" x14ac:dyDescent="0.25">
      <c r="A35" s="45" t="s">
        <v>140</v>
      </c>
      <c r="B35" s="26" t="s">
        <v>106</v>
      </c>
      <c r="C35" s="49" t="s">
        <v>140</v>
      </c>
      <c r="D35" s="61" t="s">
        <v>140</v>
      </c>
      <c r="F35" s="27"/>
    </row>
    <row r="36" spans="1:6" ht="15" x14ac:dyDescent="0.25">
      <c r="A36" s="45" t="s">
        <v>140</v>
      </c>
      <c r="B36" s="32">
        <v>1</v>
      </c>
      <c r="C36" s="23" t="s">
        <v>90</v>
      </c>
      <c r="D36" s="24">
        <v>0</v>
      </c>
      <c r="F36" s="27"/>
    </row>
    <row r="37" spans="1:6" ht="15" x14ac:dyDescent="0.25">
      <c r="A37" s="45" t="s">
        <v>140</v>
      </c>
      <c r="B37" s="32">
        <v>2</v>
      </c>
      <c r="C37" s="23" t="s">
        <v>91</v>
      </c>
      <c r="D37" s="24">
        <v>0</v>
      </c>
      <c r="F37" s="27"/>
    </row>
    <row r="38" spans="1:6" ht="15" x14ac:dyDescent="0.25">
      <c r="A38" s="45" t="s">
        <v>140</v>
      </c>
      <c r="B38" s="32">
        <v>3</v>
      </c>
      <c r="C38" s="23" t="s">
        <v>73</v>
      </c>
      <c r="D38" s="24">
        <v>0</v>
      </c>
      <c r="F38" s="27"/>
    </row>
    <row r="39" spans="1:6" ht="15" x14ac:dyDescent="0.25">
      <c r="A39" s="45" t="s">
        <v>140</v>
      </c>
      <c r="B39" s="26" t="s">
        <v>107</v>
      </c>
      <c r="C39" s="49" t="s">
        <v>140</v>
      </c>
      <c r="D39" s="24">
        <v>0</v>
      </c>
      <c r="F39" s="27" t="s">
        <v>41</v>
      </c>
    </row>
    <row r="40" spans="1:6" ht="15" x14ac:dyDescent="0.25">
      <c r="A40" s="45" t="s">
        <v>140</v>
      </c>
      <c r="B40" s="51" t="s">
        <v>140</v>
      </c>
      <c r="C40" s="49" t="s">
        <v>140</v>
      </c>
      <c r="D40" s="61" t="s">
        <v>140</v>
      </c>
      <c r="F40" s="27"/>
    </row>
    <row r="41" spans="1:6" ht="15" x14ac:dyDescent="0.25">
      <c r="A41" s="45" t="s">
        <v>140</v>
      </c>
      <c r="B41" s="26" t="s">
        <v>108</v>
      </c>
      <c r="C41" s="49" t="s">
        <v>140</v>
      </c>
      <c r="D41" s="61" t="s">
        <v>140</v>
      </c>
      <c r="F41" s="27"/>
    </row>
    <row r="42" spans="1:6" ht="15" x14ac:dyDescent="0.25">
      <c r="A42" s="45" t="s">
        <v>140</v>
      </c>
      <c r="B42" s="32">
        <v>1</v>
      </c>
      <c r="C42" s="23" t="s">
        <v>109</v>
      </c>
      <c r="D42" s="24">
        <v>4.9029000000000007</v>
      </c>
      <c r="F42" s="27"/>
    </row>
    <row r="43" spans="1:6" ht="15" x14ac:dyDescent="0.25">
      <c r="A43" s="45" t="s">
        <v>140</v>
      </c>
      <c r="B43" s="32">
        <v>2</v>
      </c>
      <c r="C43" s="23" t="s">
        <v>110</v>
      </c>
      <c r="D43" s="24">
        <v>3.3946800000000001</v>
      </c>
      <c r="F43" s="27"/>
    </row>
    <row r="44" spans="1:6" ht="15" x14ac:dyDescent="0.25">
      <c r="A44" s="45" t="s">
        <v>140</v>
      </c>
      <c r="B44" s="32">
        <v>3</v>
      </c>
      <c r="C44" s="23" t="s">
        <v>111</v>
      </c>
      <c r="D44" s="24">
        <v>1.5371000000000006</v>
      </c>
      <c r="F44" s="27"/>
    </row>
    <row r="45" spans="1:6" ht="15" x14ac:dyDescent="0.25">
      <c r="A45" s="45" t="s">
        <v>140</v>
      </c>
      <c r="B45" s="32">
        <v>4</v>
      </c>
      <c r="C45" s="23" t="s">
        <v>41</v>
      </c>
      <c r="D45" s="24">
        <v>0</v>
      </c>
      <c r="F45" s="27"/>
    </row>
    <row r="46" spans="1:6" ht="15" x14ac:dyDescent="0.25">
      <c r="A46" s="45" t="s">
        <v>140</v>
      </c>
      <c r="B46" s="32">
        <v>5</v>
      </c>
      <c r="C46" s="23" t="s">
        <v>41</v>
      </c>
      <c r="D46" s="24">
        <v>0</v>
      </c>
      <c r="F46" s="27"/>
    </row>
    <row r="47" spans="1:6" ht="15" x14ac:dyDescent="0.25">
      <c r="A47" s="45" t="s">
        <v>140</v>
      </c>
      <c r="B47" s="32">
        <v>6</v>
      </c>
      <c r="C47" s="23" t="s">
        <v>41</v>
      </c>
      <c r="D47" s="24">
        <v>0</v>
      </c>
      <c r="F47" s="27"/>
    </row>
    <row r="48" spans="1:6" ht="15" x14ac:dyDescent="0.25">
      <c r="A48" s="45" t="s">
        <v>140</v>
      </c>
      <c r="B48" s="32">
        <v>7</v>
      </c>
      <c r="C48" s="23" t="s">
        <v>41</v>
      </c>
      <c r="D48" s="24">
        <v>0</v>
      </c>
      <c r="F48" s="27"/>
    </row>
    <row r="49" spans="1:6" ht="15" x14ac:dyDescent="0.25">
      <c r="A49" s="45" t="s">
        <v>140</v>
      </c>
      <c r="B49" s="32">
        <v>8</v>
      </c>
      <c r="C49" s="23" t="s">
        <v>41</v>
      </c>
      <c r="D49" s="24">
        <v>0</v>
      </c>
      <c r="F49" s="27"/>
    </row>
    <row r="50" spans="1:6" ht="15" x14ac:dyDescent="0.25">
      <c r="A50" s="45" t="s">
        <v>140</v>
      </c>
      <c r="B50" s="32">
        <v>9</v>
      </c>
      <c r="C50" s="23" t="s">
        <v>73</v>
      </c>
      <c r="D50" s="24">
        <v>0</v>
      </c>
      <c r="F50" s="27"/>
    </row>
    <row r="51" spans="1:6" ht="15" x14ac:dyDescent="0.25">
      <c r="A51" s="45" t="s">
        <v>140</v>
      </c>
      <c r="B51" s="26" t="s">
        <v>112</v>
      </c>
      <c r="C51" s="49" t="s">
        <v>140</v>
      </c>
      <c r="D51" s="24">
        <v>9.8346800000000005</v>
      </c>
      <c r="F51" s="27" t="s">
        <v>41</v>
      </c>
    </row>
    <row r="52" spans="1:6" ht="15" x14ac:dyDescent="0.25">
      <c r="A52" s="45" t="s">
        <v>140</v>
      </c>
      <c r="B52" s="51" t="s">
        <v>140</v>
      </c>
      <c r="C52" s="49" t="s">
        <v>140</v>
      </c>
      <c r="D52" s="61" t="s">
        <v>140</v>
      </c>
      <c r="F52" s="27"/>
    </row>
    <row r="53" spans="1:6" ht="15" x14ac:dyDescent="0.25">
      <c r="A53" s="45" t="s">
        <v>140</v>
      </c>
      <c r="B53" s="26" t="s">
        <v>113</v>
      </c>
      <c r="C53" s="49" t="s">
        <v>140</v>
      </c>
      <c r="D53" s="61" t="s">
        <v>140</v>
      </c>
      <c r="F53" s="27"/>
    </row>
    <row r="54" spans="1:6" ht="15" x14ac:dyDescent="0.25">
      <c r="A54" s="45" t="s">
        <v>140</v>
      </c>
      <c r="B54" s="32">
        <v>1</v>
      </c>
      <c r="C54" s="23" t="s">
        <v>114</v>
      </c>
      <c r="D54" s="24">
        <v>107.64547412183826</v>
      </c>
      <c r="F54" s="27"/>
    </row>
    <row r="55" spans="1:6" ht="15" x14ac:dyDescent="0.25">
      <c r="A55" s="45" t="s">
        <v>140</v>
      </c>
      <c r="B55" s="32">
        <v>2</v>
      </c>
      <c r="C55" s="23" t="s">
        <v>115</v>
      </c>
      <c r="D55" s="24">
        <v>45.382582504587582</v>
      </c>
      <c r="F55" s="27"/>
    </row>
    <row r="56" spans="1:6" ht="15" x14ac:dyDescent="0.25">
      <c r="A56" s="45" t="s">
        <v>140</v>
      </c>
      <c r="B56" s="32">
        <v>3</v>
      </c>
      <c r="C56" s="23" t="s">
        <v>116</v>
      </c>
      <c r="D56" s="24">
        <v>40.020093886320133</v>
      </c>
      <c r="F56" s="27"/>
    </row>
    <row r="57" spans="1:6" ht="15" x14ac:dyDescent="0.25">
      <c r="A57" s="45" t="s">
        <v>140</v>
      </c>
      <c r="B57" s="32">
        <v>4</v>
      </c>
      <c r="C57" s="23" t="s">
        <v>73</v>
      </c>
      <c r="D57" s="24">
        <v>198.83747416960799</v>
      </c>
      <c r="F57" s="27"/>
    </row>
    <row r="58" spans="1:6" ht="15" x14ac:dyDescent="0.25">
      <c r="A58" s="45" t="s">
        <v>140</v>
      </c>
      <c r="B58" s="32">
        <v>5</v>
      </c>
      <c r="C58" s="23" t="s">
        <v>41</v>
      </c>
      <c r="D58" s="24">
        <v>0</v>
      </c>
      <c r="F58" s="27"/>
    </row>
    <row r="59" spans="1:6" ht="15" x14ac:dyDescent="0.25">
      <c r="A59" s="45" t="s">
        <v>140</v>
      </c>
      <c r="B59" s="32">
        <v>6</v>
      </c>
      <c r="C59" s="23" t="s">
        <v>41</v>
      </c>
      <c r="D59" s="24">
        <v>0</v>
      </c>
      <c r="F59" s="27"/>
    </row>
    <row r="60" spans="1:6" ht="15" x14ac:dyDescent="0.25">
      <c r="A60" s="45" t="s">
        <v>140</v>
      </c>
      <c r="B60" s="32">
        <v>7</v>
      </c>
      <c r="C60" s="23" t="s">
        <v>41</v>
      </c>
      <c r="D60" s="24">
        <v>0</v>
      </c>
      <c r="F60" s="27"/>
    </row>
    <row r="61" spans="1:6" ht="15" x14ac:dyDescent="0.25">
      <c r="A61" s="45" t="s">
        <v>140</v>
      </c>
      <c r="B61" s="32">
        <v>8</v>
      </c>
      <c r="C61" s="23" t="s">
        <v>41</v>
      </c>
      <c r="D61" s="24">
        <v>0</v>
      </c>
      <c r="F61" s="27"/>
    </row>
    <row r="62" spans="1:6" ht="15" x14ac:dyDescent="0.25">
      <c r="A62" s="45" t="s">
        <v>140</v>
      </c>
      <c r="B62" s="32">
        <v>9</v>
      </c>
      <c r="C62" s="49" t="s">
        <v>140</v>
      </c>
      <c r="D62" s="55" t="s">
        <v>140</v>
      </c>
      <c r="F62" s="27"/>
    </row>
    <row r="63" spans="1:6" ht="15" x14ac:dyDescent="0.25">
      <c r="A63" s="45" t="s">
        <v>140</v>
      </c>
      <c r="B63" s="26" t="s">
        <v>117</v>
      </c>
      <c r="C63" s="49" t="s">
        <v>140</v>
      </c>
      <c r="D63" s="24">
        <v>391.88562468235398</v>
      </c>
      <c r="F63" s="27" t="s">
        <v>41</v>
      </c>
    </row>
    <row r="64" spans="1:6" ht="15" x14ac:dyDescent="0.25">
      <c r="A64" s="45" t="s">
        <v>140</v>
      </c>
      <c r="B64" s="51" t="s">
        <v>140</v>
      </c>
      <c r="C64" s="49" t="s">
        <v>140</v>
      </c>
      <c r="D64" s="61" t="s">
        <v>140</v>
      </c>
      <c r="F64" s="27"/>
    </row>
    <row r="65" spans="1:6" ht="15" x14ac:dyDescent="0.25">
      <c r="A65" s="45" t="s">
        <v>140</v>
      </c>
      <c r="B65" s="26" t="s">
        <v>118</v>
      </c>
      <c r="C65" s="49" t="s">
        <v>140</v>
      </c>
      <c r="D65" s="61" t="s">
        <v>140</v>
      </c>
      <c r="F65" s="27"/>
    </row>
    <row r="66" spans="1:6" ht="15" x14ac:dyDescent="0.25">
      <c r="A66" s="45" t="s">
        <v>140</v>
      </c>
      <c r="B66" s="26" t="s">
        <v>119</v>
      </c>
      <c r="C66" s="49" t="s">
        <v>140</v>
      </c>
      <c r="D66" s="61" t="s">
        <v>140</v>
      </c>
      <c r="F66" s="27"/>
    </row>
    <row r="67" spans="1:6" ht="15" x14ac:dyDescent="0.25">
      <c r="A67" s="45" t="s">
        <v>140</v>
      </c>
      <c r="B67" s="32">
        <v>1</v>
      </c>
      <c r="C67" s="23" t="s">
        <v>41</v>
      </c>
      <c r="D67" s="24">
        <v>0</v>
      </c>
      <c r="F67" s="27"/>
    </row>
    <row r="68" spans="1:6" ht="15" x14ac:dyDescent="0.25">
      <c r="A68" s="45" t="s">
        <v>140</v>
      </c>
      <c r="B68" s="32">
        <v>2</v>
      </c>
      <c r="C68" s="23" t="s">
        <v>41</v>
      </c>
      <c r="D68" s="24">
        <v>0</v>
      </c>
      <c r="F68" s="27"/>
    </row>
    <row r="69" spans="1:6" ht="15" x14ac:dyDescent="0.25">
      <c r="A69" s="45" t="s">
        <v>140</v>
      </c>
      <c r="B69" s="32">
        <v>3</v>
      </c>
      <c r="C69" s="23" t="s">
        <v>41</v>
      </c>
      <c r="D69" s="24">
        <v>0</v>
      </c>
      <c r="F69" s="27"/>
    </row>
    <row r="70" spans="1:6" ht="15" x14ac:dyDescent="0.25">
      <c r="A70" s="45" t="s">
        <v>140</v>
      </c>
      <c r="B70" s="32">
        <v>4</v>
      </c>
      <c r="C70" s="23" t="s">
        <v>41</v>
      </c>
      <c r="D70" s="24">
        <v>0</v>
      </c>
      <c r="F70" s="27"/>
    </row>
    <row r="71" spans="1:6" ht="15" x14ac:dyDescent="0.25">
      <c r="A71" s="45" t="s">
        <v>140</v>
      </c>
      <c r="B71" s="32">
        <v>5</v>
      </c>
      <c r="C71" s="23" t="s">
        <v>73</v>
      </c>
      <c r="D71" s="24">
        <v>0</v>
      </c>
      <c r="F71" s="27"/>
    </row>
    <row r="72" spans="1:6" ht="15" x14ac:dyDescent="0.25">
      <c r="A72" s="45" t="s">
        <v>140</v>
      </c>
      <c r="B72" s="26" t="s">
        <v>120</v>
      </c>
      <c r="C72" s="49" t="s">
        <v>140</v>
      </c>
      <c r="D72" s="24">
        <v>0</v>
      </c>
      <c r="F72" s="27" t="s">
        <v>41</v>
      </c>
    </row>
    <row r="73" spans="1:6" ht="15" x14ac:dyDescent="0.25">
      <c r="A73" s="45" t="s">
        <v>140</v>
      </c>
      <c r="B73" s="51" t="s">
        <v>140</v>
      </c>
      <c r="C73" s="49" t="s">
        <v>140</v>
      </c>
      <c r="D73" s="61" t="s">
        <v>140</v>
      </c>
      <c r="F73" s="27"/>
    </row>
    <row r="74" spans="1:6" ht="15" x14ac:dyDescent="0.25">
      <c r="A74" s="45" t="s">
        <v>140</v>
      </c>
      <c r="B74" s="26" t="s">
        <v>121</v>
      </c>
      <c r="C74" s="49" t="s">
        <v>140</v>
      </c>
      <c r="D74" s="61" t="s">
        <v>140</v>
      </c>
      <c r="F74" s="27"/>
    </row>
    <row r="75" spans="1:6" ht="15" x14ac:dyDescent="0.25">
      <c r="A75" s="45" t="s">
        <v>140</v>
      </c>
      <c r="B75" s="32">
        <v>1</v>
      </c>
      <c r="C75" s="23" t="s">
        <v>122</v>
      </c>
      <c r="D75" s="24">
        <v>9.1377496471555979</v>
      </c>
      <c r="F75" s="27"/>
    </row>
    <row r="76" spans="1:6" ht="15" x14ac:dyDescent="0.25">
      <c r="A76" s="45" t="s">
        <v>140</v>
      </c>
      <c r="B76" s="32">
        <v>2</v>
      </c>
      <c r="C76" s="23" t="s">
        <v>123</v>
      </c>
      <c r="D76" s="24">
        <v>8.6158863306974123</v>
      </c>
      <c r="F76" s="27"/>
    </row>
    <row r="77" spans="1:6" ht="15" x14ac:dyDescent="0.25">
      <c r="A77" s="45" t="s">
        <v>140</v>
      </c>
      <c r="B77" s="32">
        <v>3</v>
      </c>
      <c r="C77" s="23" t="s">
        <v>124</v>
      </c>
      <c r="D77" s="24">
        <v>6.5411857044845032</v>
      </c>
      <c r="F77" s="27"/>
    </row>
    <row r="78" spans="1:6" ht="15" x14ac:dyDescent="0.25">
      <c r="A78" s="45" t="s">
        <v>140</v>
      </c>
      <c r="B78" s="32">
        <v>4</v>
      </c>
      <c r="C78" s="23" t="s">
        <v>125</v>
      </c>
      <c r="D78" s="24">
        <v>6.2915715439146176</v>
      </c>
      <c r="F78" s="27"/>
    </row>
    <row r="79" spans="1:6" ht="15" x14ac:dyDescent="0.25">
      <c r="A79" s="45" t="s">
        <v>140</v>
      </c>
      <c r="B79" s="32">
        <v>5</v>
      </c>
      <c r="C79" s="23" t="s">
        <v>126</v>
      </c>
      <c r="D79" s="24">
        <v>4.1233090441842908</v>
      </c>
      <c r="F79" s="27"/>
    </row>
    <row r="80" spans="1:6" ht="15" x14ac:dyDescent="0.25">
      <c r="A80" s="45" t="s">
        <v>140</v>
      </c>
      <c r="B80" s="32">
        <v>6</v>
      </c>
      <c r="C80" s="23" t="s">
        <v>127</v>
      </c>
      <c r="D80" s="24">
        <v>3.4290626465228811</v>
      </c>
      <c r="F80" s="27"/>
    </row>
    <row r="81" spans="1:6" ht="15" x14ac:dyDescent="0.25">
      <c r="A81" s="45" t="s">
        <v>140</v>
      </c>
      <c r="B81" s="32">
        <v>7</v>
      </c>
      <c r="C81" s="23" t="s">
        <v>128</v>
      </c>
      <c r="D81" s="24">
        <v>3.4209200000000002</v>
      </c>
      <c r="F81" s="27"/>
    </row>
    <row r="82" spans="1:6" ht="15" x14ac:dyDescent="0.25">
      <c r="A82" s="45" t="s">
        <v>140</v>
      </c>
      <c r="B82" s="32">
        <v>8</v>
      </c>
      <c r="C82" s="23" t="s">
        <v>41</v>
      </c>
      <c r="D82" s="24">
        <v>0</v>
      </c>
      <c r="F82" s="27"/>
    </row>
    <row r="83" spans="1:6" ht="15" x14ac:dyDescent="0.25">
      <c r="A83" s="45" t="s">
        <v>140</v>
      </c>
      <c r="B83" s="32">
        <v>9</v>
      </c>
      <c r="C83" s="23" t="s">
        <v>73</v>
      </c>
      <c r="D83" s="24">
        <v>5.6741347035855334</v>
      </c>
      <c r="F83" s="27"/>
    </row>
    <row r="84" spans="1:6" ht="15" x14ac:dyDescent="0.25">
      <c r="A84" s="45" t="s">
        <v>140</v>
      </c>
      <c r="B84" s="26" t="s">
        <v>129</v>
      </c>
      <c r="C84" s="49" t="s">
        <v>140</v>
      </c>
      <c r="D84" s="24">
        <v>47.233819620544836</v>
      </c>
      <c r="F84" s="27" t="s">
        <v>41</v>
      </c>
    </row>
    <row r="85" spans="1:6" ht="15" x14ac:dyDescent="0.25">
      <c r="A85" s="45" t="s">
        <v>140</v>
      </c>
      <c r="B85" s="51" t="s">
        <v>140</v>
      </c>
      <c r="C85" s="49" t="s">
        <v>140</v>
      </c>
      <c r="D85" s="61" t="s">
        <v>140</v>
      </c>
      <c r="F85" s="27"/>
    </row>
    <row r="86" spans="1:6" ht="15" x14ac:dyDescent="0.25">
      <c r="A86" s="45" t="s">
        <v>140</v>
      </c>
      <c r="B86" s="26" t="s">
        <v>130</v>
      </c>
      <c r="C86" s="49" t="s">
        <v>140</v>
      </c>
      <c r="D86" s="61" t="s">
        <v>140</v>
      </c>
      <c r="F86" s="27"/>
    </row>
    <row r="87" spans="1:6" ht="15" x14ac:dyDescent="0.25">
      <c r="A87" s="45" t="s">
        <v>140</v>
      </c>
      <c r="B87" s="32">
        <v>1</v>
      </c>
      <c r="C87" s="23" t="s">
        <v>90</v>
      </c>
      <c r="D87" s="24">
        <v>5.5687164176062982</v>
      </c>
      <c r="F87" s="27"/>
    </row>
    <row r="88" spans="1:6" ht="15" x14ac:dyDescent="0.25">
      <c r="A88" s="45" t="s">
        <v>140</v>
      </c>
      <c r="B88" s="32">
        <v>2</v>
      </c>
      <c r="C88" s="23" t="s">
        <v>91</v>
      </c>
      <c r="D88" s="24">
        <v>4.4322573795593776</v>
      </c>
      <c r="F88" s="27"/>
    </row>
    <row r="89" spans="1:6" ht="15" x14ac:dyDescent="0.25">
      <c r="A89" s="45" t="s">
        <v>140</v>
      </c>
      <c r="B89" s="32">
        <v>3</v>
      </c>
      <c r="C89" s="23" t="s">
        <v>95</v>
      </c>
      <c r="D89" s="24">
        <v>3.9633503134376928</v>
      </c>
      <c r="F89" s="27"/>
    </row>
    <row r="90" spans="1:6" ht="15" x14ac:dyDescent="0.25">
      <c r="A90" s="45" t="s">
        <v>140</v>
      </c>
      <c r="B90" s="32">
        <v>4</v>
      </c>
      <c r="C90" s="23" t="s">
        <v>96</v>
      </c>
      <c r="D90" s="24">
        <v>2.8040818158854819</v>
      </c>
      <c r="F90" s="27"/>
    </row>
    <row r="91" spans="1:6" ht="15" x14ac:dyDescent="0.25">
      <c r="A91" s="45" t="s">
        <v>140</v>
      </c>
      <c r="B91" s="32">
        <v>5</v>
      </c>
      <c r="C91" s="23" t="s">
        <v>97</v>
      </c>
      <c r="D91" s="24">
        <v>0</v>
      </c>
      <c r="F91" s="27"/>
    </row>
    <row r="92" spans="1:6" ht="15" x14ac:dyDescent="0.25">
      <c r="A92" s="45" t="s">
        <v>140</v>
      </c>
      <c r="B92" s="32">
        <v>6</v>
      </c>
      <c r="C92" s="23" t="s">
        <v>98</v>
      </c>
      <c r="D92" s="24">
        <v>0</v>
      </c>
      <c r="F92" s="27"/>
    </row>
    <row r="93" spans="1:6" ht="15" x14ac:dyDescent="0.25">
      <c r="A93" s="45" t="s">
        <v>140</v>
      </c>
      <c r="B93" s="32">
        <v>7</v>
      </c>
      <c r="C93" s="23" t="s">
        <v>99</v>
      </c>
      <c r="D93" s="24">
        <v>0</v>
      </c>
      <c r="F93" s="27"/>
    </row>
    <row r="94" spans="1:6" ht="15" x14ac:dyDescent="0.25">
      <c r="A94" s="45" t="s">
        <v>140</v>
      </c>
      <c r="B94" s="32">
        <v>8</v>
      </c>
      <c r="C94" s="23" t="s">
        <v>100</v>
      </c>
      <c r="D94" s="24">
        <v>0</v>
      </c>
      <c r="F94" s="27"/>
    </row>
    <row r="95" spans="1:6" ht="15" x14ac:dyDescent="0.25">
      <c r="A95" s="45" t="s">
        <v>140</v>
      </c>
      <c r="B95" s="32">
        <v>9</v>
      </c>
      <c r="C95" s="23" t="s">
        <v>73</v>
      </c>
      <c r="D95" s="24">
        <v>0</v>
      </c>
      <c r="F95" s="27"/>
    </row>
    <row r="96" spans="1:6" ht="15" x14ac:dyDescent="0.25">
      <c r="A96" s="45" t="s">
        <v>140</v>
      </c>
      <c r="B96" s="26" t="s">
        <v>131</v>
      </c>
      <c r="C96" s="49" t="s">
        <v>140</v>
      </c>
      <c r="D96" s="24">
        <v>16.76840592648885</v>
      </c>
      <c r="F96" s="27" t="s">
        <v>41</v>
      </c>
    </row>
    <row r="97" spans="1:6" ht="15" x14ac:dyDescent="0.25">
      <c r="A97" s="45" t="s">
        <v>140</v>
      </c>
      <c r="B97" s="51" t="s">
        <v>140</v>
      </c>
      <c r="C97" s="49" t="s">
        <v>140</v>
      </c>
      <c r="D97" s="61" t="s">
        <v>140</v>
      </c>
      <c r="F97" s="36"/>
    </row>
    <row r="98" spans="1:6" ht="15" x14ac:dyDescent="0.25">
      <c r="A98" s="45" t="s">
        <v>140</v>
      </c>
      <c r="B98" s="26" t="s">
        <v>132</v>
      </c>
      <c r="C98" s="49" t="s">
        <v>140</v>
      </c>
      <c r="D98" s="28">
        <v>1291.4097689634934</v>
      </c>
      <c r="F98" s="27" t="s">
        <v>41</v>
      </c>
    </row>
    <row r="99" spans="1:6" ht="15" x14ac:dyDescent="0.25">
      <c r="A99" s="45" t="s">
        <v>140</v>
      </c>
      <c r="B99" s="51" t="s">
        <v>140</v>
      </c>
      <c r="C99" s="49" t="s">
        <v>140</v>
      </c>
      <c r="D99" s="61" t="s">
        <v>140</v>
      </c>
      <c r="F99" s="27"/>
    </row>
    <row r="100" spans="1:6" ht="15" x14ac:dyDescent="0.25">
      <c r="A100" s="45" t="s">
        <v>140</v>
      </c>
      <c r="B100" s="26" t="s">
        <v>133</v>
      </c>
      <c r="C100" s="49" t="s">
        <v>140</v>
      </c>
      <c r="D100" s="61" t="s">
        <v>140</v>
      </c>
      <c r="F100" s="27"/>
    </row>
    <row r="101" spans="1:6" ht="15" x14ac:dyDescent="0.25">
      <c r="A101" s="45" t="s">
        <v>140</v>
      </c>
      <c r="B101" s="32">
        <v>1</v>
      </c>
      <c r="C101" s="23" t="s">
        <v>90</v>
      </c>
      <c r="D101" s="24">
        <v>101.27872080733556</v>
      </c>
      <c r="F101" s="27"/>
    </row>
    <row r="102" spans="1:6" ht="15" x14ac:dyDescent="0.25">
      <c r="A102" s="45" t="s">
        <v>140</v>
      </c>
      <c r="B102" s="32">
        <v>2</v>
      </c>
      <c r="C102" s="23" t="s">
        <v>91</v>
      </c>
      <c r="D102" s="24">
        <v>26.737676991375945</v>
      </c>
      <c r="F102" s="27"/>
    </row>
    <row r="103" spans="1:6" ht="15" x14ac:dyDescent="0.25">
      <c r="A103" s="45" t="s">
        <v>140</v>
      </c>
      <c r="B103" s="32">
        <v>3</v>
      </c>
      <c r="C103" s="23" t="s">
        <v>95</v>
      </c>
      <c r="D103" s="24">
        <v>0</v>
      </c>
      <c r="F103" s="27"/>
    </row>
    <row r="104" spans="1:6" ht="15" x14ac:dyDescent="0.25">
      <c r="A104" s="45" t="s">
        <v>140</v>
      </c>
      <c r="B104" s="32">
        <v>4</v>
      </c>
      <c r="C104" s="23" t="s">
        <v>96</v>
      </c>
      <c r="D104" s="24">
        <v>0</v>
      </c>
      <c r="F104" s="27"/>
    </row>
    <row r="105" spans="1:6" ht="15" x14ac:dyDescent="0.25">
      <c r="A105" s="45" t="s">
        <v>140</v>
      </c>
      <c r="B105" s="32">
        <v>5</v>
      </c>
      <c r="C105" s="23" t="s">
        <v>73</v>
      </c>
      <c r="D105" s="24">
        <v>95.660652311748976</v>
      </c>
      <c r="F105" s="27"/>
    </row>
    <row r="106" spans="1:6" ht="15" x14ac:dyDescent="0.25">
      <c r="A106" s="45" t="s">
        <v>140</v>
      </c>
      <c r="B106" s="26" t="s">
        <v>134</v>
      </c>
      <c r="C106" s="49" t="s">
        <v>140</v>
      </c>
      <c r="D106" s="28">
        <v>223.67705011046047</v>
      </c>
      <c r="F106" s="27" t="s">
        <v>41</v>
      </c>
    </row>
    <row r="107" spans="1:6" ht="15" x14ac:dyDescent="0.25">
      <c r="A107" s="45" t="s">
        <v>140</v>
      </c>
      <c r="B107" s="51" t="s">
        <v>140</v>
      </c>
      <c r="C107" s="49" t="s">
        <v>140</v>
      </c>
      <c r="D107" s="61" t="s">
        <v>140</v>
      </c>
      <c r="F107" s="27"/>
    </row>
    <row r="108" spans="1:6" ht="15.75" thickBot="1" x14ac:dyDescent="0.3">
      <c r="A108" s="45" t="s">
        <v>140</v>
      </c>
      <c r="B108" s="37" t="s">
        <v>135</v>
      </c>
      <c r="C108" s="62" t="s">
        <v>140</v>
      </c>
      <c r="D108" s="38">
        <f>'גמל להשקעה-נספח 1'!B21</f>
        <v>1147673</v>
      </c>
      <c r="F108" s="27"/>
    </row>
    <row r="109" spans="1:6" ht="15" hidden="1" x14ac:dyDescent="0.25">
      <c r="B109" s="35"/>
      <c r="C109" s="19"/>
      <c r="F109" s="27"/>
    </row>
    <row r="110" spans="1:6" ht="15" hidden="1" x14ac:dyDescent="0.25">
      <c r="B110" s="35"/>
      <c r="C110" s="19"/>
      <c r="F110" s="27"/>
    </row>
    <row r="111" spans="1:6" ht="15" hidden="1" x14ac:dyDescent="0.25">
      <c r="B111" s="35"/>
      <c r="C111" s="19"/>
      <c r="F111" s="27"/>
    </row>
    <row r="112" spans="1:6" ht="15" hidden="1" x14ac:dyDescent="0.25">
      <c r="B112" s="35"/>
      <c r="C112" s="19"/>
      <c r="F112" s="27"/>
    </row>
  </sheetData>
  <mergeCells count="1">
    <mergeCell ref="B3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16</vt:i4>
      </vt:variant>
    </vt:vector>
  </HeadingPairs>
  <TitlesOfParts>
    <vt:vector size="32" baseType="lpstr">
      <vt:lpstr>7936</vt:lpstr>
      <vt:lpstr>7934</vt:lpstr>
      <vt:lpstr>7932</vt:lpstr>
      <vt:lpstr>7931</vt:lpstr>
      <vt:lpstr>7935</vt:lpstr>
      <vt:lpstr>7937</vt:lpstr>
      <vt:lpstr>13563</vt:lpstr>
      <vt:lpstr>14943</vt:lpstr>
      <vt:lpstr>14944</vt:lpstr>
      <vt:lpstr>15341</vt:lpstr>
      <vt:lpstr>15455</vt:lpstr>
      <vt:lpstr>15456</vt:lpstr>
      <vt:lpstr>15457</vt:lpstr>
      <vt:lpstr>גמל להשקעה-נספח 1</vt:lpstr>
      <vt:lpstr>גמל להשקעה-נספח 2</vt:lpstr>
      <vt:lpstr>גמל להשקעה-נספח 3</vt:lpstr>
      <vt:lpstr>'13563'!WPrint_Area_W</vt:lpstr>
      <vt:lpstr>'14943'!WPrint_Area_W</vt:lpstr>
      <vt:lpstr>'14944'!WPrint_Area_W</vt:lpstr>
      <vt:lpstr>'15341'!WPrint_Area_W</vt:lpstr>
      <vt:lpstr>'15455'!WPrint_Area_W</vt:lpstr>
      <vt:lpstr>'15456'!WPrint_Area_W</vt:lpstr>
      <vt:lpstr>'15457'!WPrint_Area_W</vt:lpstr>
      <vt:lpstr>'7931'!WPrint_Area_W</vt:lpstr>
      <vt:lpstr>'7932'!WPrint_Area_W</vt:lpstr>
      <vt:lpstr>'7934'!WPrint_Area_W</vt:lpstr>
      <vt:lpstr>'7935'!WPrint_Area_W</vt:lpstr>
      <vt:lpstr>'7936'!WPrint_Area_W</vt:lpstr>
      <vt:lpstr>'7937'!WPrint_Area_W</vt:lpstr>
      <vt:lpstr>'גמל להשקעה-נספח 1'!WPrint_Area_W</vt:lpstr>
      <vt:lpstr>'גמל להשקעה-נספח 2'!WPrint_Area_W</vt:lpstr>
      <vt:lpstr>'גמל להשקעה-נספח 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מנשה דבי</dc:creator>
  <dc:description>מונגש</dc:description>
  <cp:lastModifiedBy>אופיר שנקר</cp:lastModifiedBy>
  <dcterms:created xsi:type="dcterms:W3CDTF">2025-03-03T06:10:54Z</dcterms:created>
  <dcterms:modified xsi:type="dcterms:W3CDTF">2025-05-29T07:59:24Z</dcterms:modified>
</cp:coreProperties>
</file>