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890058FB-2E62-42C7-9570-925F849A1450}" xr6:coauthVersionLast="47" xr6:coauthVersionMax="47" xr10:uidLastSave="{00000000-0000-0000-0000-000000000000}"/>
  <bookViews>
    <workbookView xWindow="-120" yWindow="-120" windowWidth="29040" windowHeight="15840" activeTab="4" xr2:uid="{D1BBEFB2-5817-4AB8-9B17-BDEC5D0656B8}"/>
  </bookViews>
  <sheets>
    <sheet name="9896" sheetId="6" r:id="rId1"/>
    <sheet name="9897" sheetId="2" r:id="rId2"/>
    <sheet name="9898" sheetId="3" r:id="rId3"/>
    <sheet name="9895" sheetId="4" r:id="rId4"/>
    <sheet name="מגדל חסכון לילד-נספח 1" sheetId="5" r:id="rId5"/>
    <sheet name="מגדל חסכון לילד-נספח 2" sheetId="7" r:id="rId6"/>
    <sheet name="מגדל חסכון לילד-נספח 3" sheetId="8" r:id="rId7"/>
  </sheets>
  <definedNames>
    <definedName name="_xlnm.Print_Area" localSheetId="3">'9895'!$A$1:$AV$45</definedName>
    <definedName name="_xlnm.Print_Area" localSheetId="0">'9896'!$A$1:$AV$45</definedName>
    <definedName name="_xlnm.Print_Area" localSheetId="1">'9897'!$A$1:$AV$45</definedName>
    <definedName name="_xlnm.Print_Area" localSheetId="2">'9898'!$A$1:$AV$45</definedName>
    <definedName name="_xlnm.Print_Area" localSheetId="4">'מגדל חסכון לילד-נספח 1'!$A$1:$AY$45</definedName>
    <definedName name="_xlnm.Print_Area" localSheetId="5">'מגדל חסכון לילד-נספח 2'!$A$1:$AZ$73</definedName>
    <definedName name="_xlnm.Print_Area" localSheetId="6">'מגדל חסכון לילד-נספח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8" l="1"/>
  <c r="D105" i="8"/>
  <c r="D73" i="7"/>
  <c r="B24" i="5"/>
  <c r="B14" i="6"/>
  <c r="B12" i="6" s="1"/>
  <c r="B25" i="6"/>
  <c r="B39" i="6" s="1"/>
  <c r="B9" i="6"/>
  <c r="B21" i="5"/>
  <c r="B36" i="5" s="1"/>
  <c r="B34" i="5"/>
  <c r="B33" i="5"/>
  <c r="B32" i="5"/>
  <c r="B31" i="5"/>
  <c r="B30" i="5"/>
  <c r="B29" i="5"/>
  <c r="B28" i="5"/>
  <c r="B27" i="5"/>
  <c r="B26" i="5"/>
  <c r="B20" i="5"/>
  <c r="B44" i="5" s="1"/>
  <c r="B17" i="5"/>
  <c r="B16" i="5"/>
  <c r="B15" i="5"/>
  <c r="B13" i="5"/>
  <c r="B11" i="5"/>
  <c r="B10" i="5"/>
  <c r="B8" i="5"/>
  <c r="B7" i="5"/>
  <c r="D108" i="8" l="1"/>
  <c r="B6" i="5"/>
  <c r="B14" i="5"/>
  <c r="B12" i="5" s="1"/>
  <c r="B35" i="6"/>
  <c r="B19" i="6"/>
  <c r="B6" i="6"/>
  <c r="B18" i="6" s="1"/>
  <c r="B25" i="5"/>
  <c r="B35" i="5" s="1"/>
  <c r="B37" i="5" s="1"/>
  <c r="B19" i="5"/>
  <c r="B9" i="5"/>
  <c r="B25" i="4"/>
  <c r="B35" i="4" s="1"/>
  <c r="B37" i="4" s="1"/>
  <c r="B19" i="4"/>
  <c r="B12" i="4"/>
  <c r="B9" i="4"/>
  <c r="B6" i="4"/>
  <c r="B25" i="3"/>
  <c r="B39" i="3" s="1"/>
  <c r="B19" i="3"/>
  <c r="B12" i="3"/>
  <c r="B9" i="3"/>
  <c r="B6" i="3"/>
  <c r="B25" i="2"/>
  <c r="B39" i="2" s="1"/>
  <c r="B19" i="2"/>
  <c r="B12" i="2"/>
  <c r="B9" i="2"/>
  <c r="B6" i="2"/>
  <c r="B41" i="6" l="1"/>
  <c r="B22" i="6"/>
  <c r="B45" i="6" s="1"/>
  <c r="B39" i="5"/>
  <c r="B39" i="4"/>
  <c r="B18" i="2"/>
  <c r="B41" i="2" s="1"/>
  <c r="B18" i="4"/>
  <c r="B41" i="4" s="1"/>
  <c r="B35" i="3"/>
  <c r="B37" i="3" s="1"/>
  <c r="B18" i="3"/>
  <c r="B41" i="3" s="1"/>
  <c r="B35" i="2"/>
  <c r="B37" i="2" s="1"/>
  <c r="B37" i="6"/>
  <c r="B42" i="4" l="1"/>
  <c r="B42" i="3"/>
  <c r="B42" i="2"/>
  <c r="B42" i="6"/>
  <c r="B22" i="2"/>
  <c r="B45" i="2" s="1"/>
  <c r="B18" i="5"/>
  <c r="B22" i="5" s="1"/>
  <c r="B45" i="5" s="1"/>
  <c r="B22" i="4"/>
  <c r="B45" i="4" s="1"/>
  <c r="B22" i="3"/>
  <c r="B45" i="3" s="1"/>
  <c r="B41" i="5" l="1"/>
  <c r="B42" i="5" s="1"/>
</calcChain>
</file>

<file path=xl/sharedStrings.xml><?xml version="1.0" encoding="utf-8"?>
<sst xmlns="http://schemas.openxmlformats.org/spreadsheetml/2006/main" count="715" uniqueCount="132">
  <si>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</si>
  <si>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</si>
  <si>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</si>
  <si>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</si>
  <si>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</si>
  <si>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</si>
  <si>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</si>
  <si>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</si>
  <si>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</si>
  <si>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</si>
  <si>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</si>
  <si>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</si>
  <si>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</si>
  <si>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</si>
  <si>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</si>
  <si>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</si>
  <si>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</si>
  <si>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</si>
  <si>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</si>
  <si>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</si>
  <si>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</si>
  <si>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</si>
  <si>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</si>
  <si>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</si>
  <si>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</si>
  <si>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</si>
  <si>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</si>
  <si>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</si>
  <si>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</si>
  <si>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</si>
  <si>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</si>
  <si>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</si>
  <si>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</si>
  <si>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</si>
  <si>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</si>
  <si>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</si>
  <si>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</si>
  <si>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</si>
  <si>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</si>
  <si>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</si>
  <si>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</si>
  <si>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/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</si>
  <si>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</si>
  <si>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</si>
  <si>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מסלול חוסכים המעדיפים סיכון מועט- מספר באוצר 9896</t>
  </si>
  <si>
    <t>אלפי ₪</t>
  </si>
  <si>
    <t>מגדל חסכון לילד- מסלול חוסכים המעדיפים סיכון בינוני- מספר באוצר 9897</t>
  </si>
  <si>
    <t>מגדל חסכון לילד- מסלול חוסכים המעדיפים סיכון מוגבר- מספר באוצר 9898</t>
  </si>
  <si>
    <t>מגדל חסכון לילד- מצרפי (מספרים באוצר- 9895, 9896, 9897, 9898)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</si>
  <si>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</si>
  <si>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</si>
  <si>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</si>
  <si>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</si>
  <si>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</si>
  <si>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</si>
  <si>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</si>
  <si>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</si>
  <si>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פועלים</t>
  </si>
  <si>
    <t>מזרחי</t>
  </si>
  <si>
    <t>דיסקונט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</si>
  <si>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</si>
  <si>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</si>
  <si>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</si>
  <si>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</si>
  <si>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</si>
  <si>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גוף 4</t>
  </si>
  <si>
    <t>סך הוצאות הנובעות מהשקעה בניירות ערך לא סחירים או ממתן הלוואה</t>
  </si>
  <si>
    <t>הוצאה הנובעת מהשקעה בזכויות מקרקעין</t>
  </si>
  <si>
    <t>גוף 5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</si>
  <si>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</si>
  <si>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</si>
  <si>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</si>
  <si>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</si>
  <si>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</si>
  <si>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</si>
  <si>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</si>
  <si>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</si>
  <si>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</si>
  <si>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</si>
  <si>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</si>
  <si>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</si>
  <si>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</si>
  <si>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</si>
  <si>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</si>
  <si>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</si>
  <si>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</si>
  <si>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</si>
  <si>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</si>
  <si>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</si>
  <si>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</si>
  <si>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</si>
  <si>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</si>
  <si>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</si>
  <si>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</si>
  <si>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</si>
  <si>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</si>
  <si>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</si>
  <si>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</si>
  <si>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</si>
  <si>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</si>
  <si>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</si>
  <si>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State Street Global Advisors</t>
  </si>
  <si>
    <t>AMUNDI INVESTMENT SOLUTIONS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</si>
  <si>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</si>
  <si>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</si>
  <si>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</si>
  <si>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</si>
  <si>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</si>
  <si>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</si>
  <si>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</si>
  <si>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GOLDMAN SACHS GROUP INC</t>
  </si>
  <si>
    <t>M&amp;G Investments</t>
  </si>
  <si>
    <t>KOTAK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</si>
  <si>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</si>
  <si>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</si>
  <si>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</si>
  <si>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</si>
  <si>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</si>
  <si>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</si>
  <si>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</si>
  <si>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</si>
  <si>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</si>
  <si>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</si>
  <si>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</si>
  <si>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</si>
  <si>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</si>
  <si>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</si>
  <si>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</si>
  <si>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</si>
  <si>
    <t>1</t>
  </si>
  <si>
    <t xml:space="preserve"> 16 </t>
  </si>
  <si>
    <t>מגדל חסכון לילד- מסלול הלכה- מספר באוצר 9895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</si>
</sst>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5" fillId="2" borderId="1" xfId="3" applyFont="1" applyFill="1" applyBorder="1" applyAlignment="1">
      <alignment horizontal="center" vertical="center"/>
    </xf>
    <xf numFmtId="165" fontId="3" fillId="2" borderId="4" xfId="1" applyNumberFormat="1" applyFont="1" applyFill="1" applyBorder="1" applyProtection="1"/>
    <xf numFmtId="165" fontId="3" fillId="3" borderId="4" xfId="1" applyNumberFormat="1" applyFont="1" applyFill="1" applyBorder="1" applyProtection="1"/>
    <xf numFmtId="10" fontId="3" fillId="3" borderId="4" xfId="2" applyNumberFormat="1" applyFont="1" applyFill="1" applyBorder="1" applyProtection="1"/>
    <xf numFmtId="38" fontId="3" fillId="3" borderId="4" xfId="3" applyNumberFormat="1" applyFont="1" applyFill="1" applyBorder="1"/>
    <xf numFmtId="10" fontId="3" fillId="3" borderId="5" xfId="2" applyNumberFormat="1" applyFont="1" applyFill="1" applyBorder="1" applyProtection="1"/>
    <xf numFmtId="0" fontId="6" fillId="0" borderId="0" xfId="0" applyFont="1"/>
    <xf numFmtId="38" fontId="3" fillId="2" borderId="4" xfId="3" applyNumberFormat="1" applyFont="1" applyFill="1" applyBorder="1" applyAlignment="1">
      <alignment horizontal="right" indent="1" readingOrder="2"/>
    </xf>
    <xf numFmtId="38" fontId="3" fillId="2" borderId="4" xfId="3" applyNumberFormat="1" applyFont="1" applyFill="1" applyBorder="1" applyAlignment="1">
      <alignment horizontal="right" indent="3" readingOrder="2"/>
    </xf>
    <xf numFmtId="38" fontId="7" fillId="2" borderId="2" xfId="3" applyNumberFormat="1" applyFont="1" applyFill="1" applyBorder="1" applyAlignment="1">
      <alignment horizontal="right" readingOrder="2"/>
    </xf>
    <xf numFmtId="0" fontId="8" fillId="0" borderId="0" xfId="0" applyFont="1"/>
    <xf numFmtId="0" fontId="9" fillId="0" borderId="0" xfId="0" applyFont="1"/>
    <xf numFmtId="14" fontId="9" fillId="0" borderId="0" xfId="1" applyNumberFormat="1" applyFont="1" applyFill="1" applyAlignment="1" applyProtection="1">
      <alignment horizontal="right"/>
    </xf>
    <xf numFmtId="0" fontId="11" fillId="0" borderId="0" xfId="0" applyFont="1" applyAlignment="1">
      <alignment horizontal="right"/>
    </xf>
    <xf numFmtId="0" fontId="12" fillId="4" borderId="6" xfId="0" applyFont="1" applyFill="1" applyBorder="1" applyAlignment="1">
      <alignment horizontal="center"/>
    </xf>
    <xf numFmtId="0" fontId="10" fillId="0" borderId="7" xfId="0" applyFont="1" applyBorder="1"/>
    <xf numFmtId="10" fontId="3" fillId="5" borderId="4" xfId="2" applyNumberFormat="1" applyFont="1" applyFill="1" applyBorder="1" applyProtection="1"/>
    <xf numFmtId="49" fontId="0" fillId="0" borderId="0" xfId="0" applyNumberFormat="1" applyAlignment="1">
      <alignment horizontal="right" readingOrder="2"/>
    </xf>
    <xf numFmtId="49" fontId="10" fillId="4" borderId="8" xfId="0" applyNumberFormat="1" applyFont="1" applyFill="1" applyBorder="1" applyAlignment="1">
      <alignment horizontal="right" readingOrder="2"/>
    </xf>
    <xf numFmtId="49" fontId="10" fillId="4" borderId="0" xfId="0" applyNumberFormat="1" applyFont="1" applyFill="1" applyAlignment="1">
      <alignment horizontal="right" readingOrder="2"/>
    </xf>
    <xf numFmtId="0" fontId="0" fillId="4" borderId="6" xfId="0" applyFill="1" applyBorder="1"/>
    <xf numFmtId="0" fontId="0" fillId="4" borderId="9" xfId="0" applyFill="1" applyBorder="1" applyAlignment="1">
      <alignment horizontal="right" readingOrder="2"/>
    </xf>
    <xf numFmtId="49" fontId="0" fillId="4" borderId="10" xfId="0" applyNumberFormat="1" applyFill="1" applyBorder="1" applyAlignment="1">
      <alignment horizontal="right" readingOrder="2"/>
    </xf>
    <xf numFmtId="49" fontId="0" fillId="4" borderId="0" xfId="0" applyNumberFormat="1" applyFill="1" applyAlignment="1">
      <alignment horizontal="right" readingOrder="2"/>
    </xf>
    <xf numFmtId="49" fontId="10" fillId="4" borderId="9" xfId="0" applyNumberFormat="1" applyFont="1" applyFill="1" applyBorder="1" applyAlignment="1">
      <alignment horizontal="right" readingOrder="2"/>
    </xf>
    <xf numFmtId="0" fontId="13" fillId="0" borderId="0" xfId="0" applyFont="1"/>
    <xf numFmtId="49" fontId="10" fillId="4" borderId="11" xfId="0" applyNumberFormat="1" applyFont="1" applyFill="1" applyBorder="1" applyAlignment="1">
      <alignment horizontal="right" readingOrder="2"/>
    </xf>
    <xf numFmtId="49" fontId="10" fillId="0" borderId="0" xfId="0" applyNumberFormat="1" applyFont="1" applyAlignment="1">
      <alignment horizontal="right" readingOrder="2"/>
    </xf>
    <xf numFmtId="0" fontId="10" fillId="4" borderId="9" xfId="0" applyFont="1" applyFill="1" applyBorder="1" applyAlignment="1">
      <alignment horizontal="right" readingOrder="2"/>
    </xf>
    <xf numFmtId="165" fontId="13" fillId="0" borderId="0" xfId="1" applyNumberFormat="1" applyFont="1"/>
    <xf numFmtId="49" fontId="10" fillId="4" borderId="13" xfId="0" applyNumberFormat="1" applyFont="1" applyFill="1" applyBorder="1" applyAlignment="1">
      <alignment horizontal="right" readingOrder="2"/>
    </xf>
    <xf numFmtId="0" fontId="9" fillId="0" borderId="0" xfId="0" applyFont="1" applyAlignment="1">
      <alignment horizontal="right"/>
    </xf>
    <xf numFmtId="0" fontId="10" fillId="0" borderId="7" xfId="0" applyFont="1" applyBorder="1" applyAlignment="1">
      <alignment horizontal="right"/>
    </xf>
    <xf numFmtId="165" fontId="3" fillId="2" borderId="4" xfId="1" applyNumberFormat="1" applyFont="1" applyFill="1" applyBorder="1" applyAlignment="1" applyProtection="1"/>
    <xf numFmtId="166" fontId="3" fillId="2" borderId="3" xfId="3" applyNumberFormat="1" applyFont="1" applyFill="1" applyBorder="1"/>
    <xf numFmtId="166" fontId="3" fillId="2" borderId="2" xfId="3" applyNumberFormat="1" applyFont="1" applyFill="1" applyBorder="1"/>
    <xf numFmtId="49" fontId="10" fillId="4" borderId="8" xfId="0" applyNumberFormat="1" applyFont="1" applyFill="1" applyBorder="1"/>
    <xf numFmtId="49" fontId="10" fillId="4" borderId="0" xfId="0" applyNumberFormat="1" applyFont="1" applyFill="1"/>
    <xf numFmtId="0" fontId="0" fillId="4" borderId="0" xfId="0" applyFill="1"/>
    <xf numFmtId="165" fontId="0" fillId="0" borderId="15" xfId="1" applyNumberFormat="1" applyFont="1" applyBorder="1"/>
    <xf numFmtId="165" fontId="0" fillId="0" borderId="15" xfId="0" applyNumberFormat="1" applyBorder="1"/>
    <xf numFmtId="165" fontId="0" fillId="6" borderId="15" xfId="1" applyNumberFormat="1" applyFont="1" applyFill="1" applyBorder="1"/>
    <xf numFmtId="165" fontId="0" fillId="0" borderId="16" xfId="0" applyNumberFormat="1" applyBorder="1"/>
    <xf numFmtId="166" fontId="0" fillId="0" borderId="0" xfId="0" applyNumberFormat="1"/>
    <xf numFmtId="166" fontId="0" fillId="4" borderId="0" xfId="0" applyNumberFormat="1" applyFill="1" applyAlignment="1">
      <alignment horizontal="right" readingOrder="2"/>
    </xf>
    <xf numFmtId="166" fontId="0" fillId="4" borderId="0" xfId="0" applyNumberFormat="1" applyFill="1"/>
    <xf numFmtId="166" fontId="0" fillId="4" borderId="10" xfId="0" applyNumberFormat="1" applyFill="1" applyBorder="1" applyAlignment="1">
      <alignment horizontal="right" readingOrder="2"/>
    </xf>
    <xf numFmtId="166" fontId="0" fillId="4" borderId="8" xfId="0" applyNumberFormat="1" applyFill="1" applyBorder="1" applyAlignment="1">
      <alignment horizontal="right" readingOrder="2"/>
    </xf>
    <xf numFmtId="166" fontId="0" fillId="4" borderId="12" xfId="0" applyNumberFormat="1" applyFill="1" applyBorder="1" applyAlignment="1">
      <alignment horizontal="right" readingOrder="2"/>
    </xf>
    <xf numFmtId="49" fontId="0" fillId="4" borderId="0" xfId="0" applyNumberFormat="1" applyFill="1"/>
    <xf numFmtId="49" fontId="0" fillId="4" borderId="10" xfId="0" applyNumberFormat="1" applyFill="1" applyBorder="1"/>
    <xf numFmtId="165" fontId="0" fillId="0" borderId="16" xfId="1" applyNumberFormat="1" applyFont="1" applyBorder="1"/>
    <xf numFmtId="166" fontId="10" fillId="4" borderId="9" xfId="0" applyNumberFormat="1" applyFont="1" applyFill="1" applyBorder="1" applyAlignment="1">
      <alignment horizontal="right" readingOrder="2"/>
    </xf>
    <xf numFmtId="166" fontId="0" fillId="4" borderId="15" xfId="0" applyNumberFormat="1" applyFill="1" applyBorder="1"/>
    <xf numFmtId="166" fontId="0" fillId="4" borderId="14" xfId="0" applyNumberFormat="1" applyFill="1" applyBorder="1" applyAlignment="1">
      <alignment horizontal="right" readingOrder="2"/>
    </xf>
    <xf numFmtId="165" fontId="0" fillId="0" borderId="15" xfId="1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3" xfId="3" xr:uid="{0CF98F52-CDCB-4B47-8A92-B81795A0CE2F}"/>
    <cellStyle name="Percent" xfId="2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BCAAA6-AA07-4630-B93E-A37A3599A89D}" name="TitleRegion1.a4.b45.1" displayName="TitleRegion1.a4.b45.1" ref="A4:B45" totalsRowShown="0">
  <autoFilter ref="A4:B45" xr:uid="{E5BCAAA6-AA07-4630-B93E-A37A3599A89D}">
    <filterColumn colId="0" hiddenButton="1"/>
    <filterColumn colId="1" hiddenButton="1"/>
  </autoFilter>
  <tableColumns count="2">
    <tableColumn id="1" xr3:uid="{60962980-5B52-469C-B330-FA31C55BF921}" name="עמודה1" dataDxfId="22" dataCellStyle="Normal 3"/>
    <tableColumn id="2" xr3:uid="{E76B5144-81A1-45DB-AE98-C46ACF3A2BB9}" name="אלפי ₪" dataDxfId="21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120F6C-2BD1-4F91-B9B5-0517177AAF7D}" name="TitleRegion1.a4.b45.1" displayName="TitleRegion1.a4.b45.1_" ref="A4:B45" totalsRowShown="0">
  <autoFilter ref="A4:B45" xr:uid="{B2120F6C-2BD1-4F91-B9B5-0517177AAF7D}">
    <filterColumn colId="0" hiddenButton="1"/>
    <filterColumn colId="1" hiddenButton="1"/>
  </autoFilter>
  <tableColumns count="2">
    <tableColumn id="1" xr3:uid="{93CC313A-DC4A-4595-B8B0-7E170A469669}" name="עמודה1" dataDxfId="20" dataCellStyle="Normal 3"/>
    <tableColumn id="2" xr3:uid="{059EA2A2-B85B-4EA0-97A7-86DF204BFE1C}" name="אלפי ₪" dataDxfId="19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708C06-B495-482D-930E-7CB5314047DC}" name="TitleRegion1.a4.b45.1" displayName="_TitleRegion1.a4.b45.1" ref="A4:B45" totalsRowShown="0">
  <autoFilter ref="A4:B45" xr:uid="{BA708C06-B495-482D-930E-7CB5314047DC}">
    <filterColumn colId="0" hiddenButton="1"/>
    <filterColumn colId="1" hiddenButton="1"/>
  </autoFilter>
  <tableColumns count="2">
    <tableColumn id="1" xr3:uid="{606F7FD6-00BC-4BB5-A3CD-E4A2960839E8}" name="עמודה1" dataDxfId="18" dataCellStyle="Normal 3"/>
    <tableColumn id="2" xr3:uid="{49ECA95E-A90F-46A7-8738-C0DB64A1FF09}" name="אלפי ₪" dataDxfId="17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A7754B-3F1D-4D8F-8926-B219FF236C3E}" name="TitleRegion1.a4.b45.1" displayName="_TitleRegion1.a4.b45.1_1" ref="A4:B45" totalsRowShown="0">
  <autoFilter ref="A4:B45" xr:uid="{A9A7754B-3F1D-4D8F-8926-B219FF236C3E}">
    <filterColumn colId="0" hiddenButton="1"/>
    <filterColumn colId="1" hiddenButton="1"/>
  </autoFilter>
  <tableColumns count="2">
    <tableColumn id="1" xr3:uid="{F5140CC3-1870-45DD-AF90-381E424DDA8D}" name="עמודה1" dataDxfId="16" dataCellStyle="Normal 3"/>
    <tableColumn id="2" xr3:uid="{E3165CD9-F696-4C47-8B36-309BBC3FDA67}" name="אלפי ₪" dataDxfId="15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6E8FBF-2DE5-4F8B-9699-9B7FFB19DCD9}" name="TitleRegion1.a4.b45.1" displayName="_TitleRegion1.a4.b45.1_2" ref="A4:B45" totalsRowShown="0">
  <autoFilter ref="A4:B45" xr:uid="{C56E8FBF-2DE5-4F8B-9699-9B7FFB19DCD9}">
    <filterColumn colId="0" hiddenButton="1"/>
    <filterColumn colId="1" hiddenButton="1"/>
  </autoFilter>
  <tableColumns count="2">
    <tableColumn id="1" xr3:uid="{44516467-5CB6-42E4-B5F5-2FEEBBDBDC3F}" name="עמודה1" dataDxfId="14" dataCellStyle="Normal 3"/>
    <tableColumn id="2" xr3:uid="{7E9F8325-680C-40ED-8A72-737BD684AC9A}" name="אלפי ₪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F55A87-2223-41D7-974B-4CF74D79E40E}" name="TitleRegion1.a6.d73.1" displayName="TitleRegion1.a6.d73.1" ref="A6:D73" totalsRowShown="0" tableBorderDxfId="13">
  <autoFilter ref="A6:D73" xr:uid="{A1F55A87-2223-41D7-974B-4CF74D79E40E}">
    <filterColumn colId="0" hiddenButton="1"/>
    <filterColumn colId="1" hiddenButton="1"/>
    <filterColumn colId="2" hiddenButton="1"/>
    <filterColumn colId="3" hiddenButton="1"/>
  </autoFilter>
  <tableColumns count="4">
    <tableColumn id="1" xr3:uid="{B2FA515F-439E-41B2-899F-F74F5357C923}" name="עמודה1"/>
    <tableColumn id="2" xr3:uid="{4BB4CE5D-42E6-4903-A85B-9B718E882714}" name="צדדים קשורים"/>
    <tableColumn id="3" xr3:uid="{B7330237-FD46-46F0-815E-1C06EB39FD27}" name="עמודה2" dataDxfId="12"/>
    <tableColumn id="4" xr3:uid="{12D3546C-13AC-499C-840D-91BEB4851B50}" name="עמודה3" dataDxfId="11" dataCellStyle="Comma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A07BB5-CD53-46ED-B06A-E7EEBE019E36}" name="TitleRegion1.a6.d108.1" displayName="TitleRegion1.a6.d108.1" ref="A6:D108" totalsRowShown="0" tableBorderDxfId="10">
  <autoFilter ref="A6:D108" xr:uid="{C2A07BB5-CD53-46ED-B06A-E7EEBE019E36}">
    <filterColumn colId="0" hiddenButton="1"/>
    <filterColumn colId="1" hiddenButton="1"/>
    <filterColumn colId="2" hiddenButton="1"/>
    <filterColumn colId="3" hiddenButton="1"/>
  </autoFilter>
  <tableColumns count="4">
    <tableColumn id="1" xr3:uid="{E5F19842-CE84-4B99-BEA4-1688F870DFC2}" name="עמודה1"/>
    <tableColumn id="2" xr3:uid="{47A0243C-7C28-4D6B-9403-64C91354D5B7}" name="1"/>
    <tableColumn id="3" xr3:uid="{12E214FE-56B6-4E6E-AA8E-BA3B32989C53}" name="גוף/יחיד א'" dataDxfId="9"/>
    <tableColumn id="4" xr3:uid="{F66DF12D-C318-40C8-A184-4141E7616532}" name=" 16 " dataDxfId="8" dataCellStyle="Comma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D47-B28C-469C-9977-A21DA9D92ACF}">
  <dimension ref="A1:AZ45"/>
  <sheetViews>
    <sheetView rightToLeft="1" workbookViewId="0">
      <selection activeCell="A12" sqref="A12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42</v>
      </c>
      <c r="B1"/>
    </row>
    <row r="2" spans="1:2" x14ac:dyDescent="0.2">
      <c r="A2" s="13" t="s">
        <v>43</v>
      </c>
      <c r="B2" s="14">
        <v>45657</v>
      </c>
    </row>
    <row r="3" spans="1:2" ht="15.75" x14ac:dyDescent="0.25">
      <c r="A3" s="15" t="s">
        <v>44</v>
      </c>
      <c r="B3"/>
    </row>
    <row r="4" spans="1:2" x14ac:dyDescent="0.2">
      <c r="A4" s="2" t="s">
        <v>125</v>
      </c>
      <c r="B4" s="16" t="s">
        <v>45</v>
      </c>
    </row>
    <row r="5" spans="1:2" ht="15" x14ac:dyDescent="0.25">
      <c r="A5" s="11" t="s">
        <v>0</v>
      </c>
      <c r="B5" s="36" t="s">
        <v>126</v>
      </c>
    </row>
    <row r="6" spans="1:2" ht="15" x14ac:dyDescent="0.25">
      <c r="A6" s="9" t="s">
        <v>1</v>
      </c>
      <c r="B6" s="35">
        <f>SUM(B7:B8)</f>
        <v>84.608211014826452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84.608211014826452</v>
      </c>
    </row>
    <row r="9" spans="1:2" ht="15" x14ac:dyDescent="0.25">
      <c r="A9" s="9" t="s">
        <v>4</v>
      </c>
      <c r="B9" s="3">
        <f>SUM(B10:B11)</f>
        <v>6.6073135134597285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6.6073135134597285</v>
      </c>
    </row>
    <row r="12" spans="1:2" ht="15" x14ac:dyDescent="0.25">
      <c r="A12" s="9" t="s">
        <v>7</v>
      </c>
      <c r="B12" s="3">
        <f>SUM(B13:B14)</f>
        <v>71.002098575798897</v>
      </c>
    </row>
    <row r="13" spans="1:2" ht="15" x14ac:dyDescent="0.25">
      <c r="A13" s="10" t="s">
        <v>8</v>
      </c>
      <c r="B13" s="4">
        <v>21.4313780031266</v>
      </c>
    </row>
    <row r="14" spans="1:2" ht="15" x14ac:dyDescent="0.25">
      <c r="A14" s="10" t="s">
        <v>9</v>
      </c>
      <c r="B14" s="4">
        <f>49.3707205726723+0.2</f>
        <v>49.5707205726723</v>
      </c>
    </row>
    <row r="15" spans="1:2" ht="15" x14ac:dyDescent="0.25">
      <c r="A15" s="9" t="s">
        <v>10</v>
      </c>
      <c r="B15" s="4">
        <v>198.80831672779888</v>
      </c>
    </row>
    <row r="16" spans="1:2" ht="15" x14ac:dyDescent="0.25">
      <c r="A16" s="9" t="s">
        <v>11</v>
      </c>
      <c r="B16" s="4">
        <v>0.18372420454069999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361.20966403642461</v>
      </c>
    </row>
    <row r="19" spans="1:2" ht="15" x14ac:dyDescent="0.25">
      <c r="A19" s="9" t="s">
        <v>14</v>
      </c>
      <c r="B19" s="4">
        <f>(B20+B21)/2</f>
        <v>495188.5</v>
      </c>
    </row>
    <row r="20" spans="1:2" ht="15" x14ac:dyDescent="0.25">
      <c r="A20" s="10" t="s">
        <v>15</v>
      </c>
      <c r="B20" s="4">
        <v>535012</v>
      </c>
    </row>
    <row r="21" spans="1:2" ht="15" x14ac:dyDescent="0.25">
      <c r="A21" s="10" t="s">
        <v>16</v>
      </c>
      <c r="B21" s="4">
        <v>455365</v>
      </c>
    </row>
    <row r="22" spans="1:2" ht="15" x14ac:dyDescent="0.25">
      <c r="A22" s="9" t="s">
        <v>17</v>
      </c>
      <c r="B22" s="5">
        <f>B18/B19</f>
        <v>7.2943871684504915E-4</v>
      </c>
    </row>
    <row r="23" spans="1:2" ht="15" x14ac:dyDescent="0.25">
      <c r="A23" s="11" t="s">
        <v>18</v>
      </c>
      <c r="B23" s="37" t="s">
        <v>126</v>
      </c>
    </row>
    <row r="24" spans="1:2" ht="15" x14ac:dyDescent="0.25">
      <c r="A24" s="9" t="s">
        <v>19</v>
      </c>
      <c r="B24" s="4">
        <v>155.61015977887857</v>
      </c>
    </row>
    <row r="25" spans="1:2" ht="15" x14ac:dyDescent="0.25">
      <c r="A25" s="9" t="s">
        <v>20</v>
      </c>
      <c r="B25" s="3">
        <f>SUM(B26:B34)</f>
        <v>730.73335139639175</v>
      </c>
    </row>
    <row r="26" spans="1:2" ht="15" x14ac:dyDescent="0.25">
      <c r="A26" s="10" t="s">
        <v>21</v>
      </c>
      <c r="B26" s="4">
        <v>72.361222925928871</v>
      </c>
    </row>
    <row r="27" spans="1:2" ht="15" x14ac:dyDescent="0.25">
      <c r="A27" s="10" t="s">
        <v>22</v>
      </c>
      <c r="B27" s="4">
        <v>587.38136679178763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2.4450700000000007</v>
      </c>
    </row>
    <row r="31" spans="1:2" ht="15" x14ac:dyDescent="0.25">
      <c r="A31" s="10" t="s">
        <v>26</v>
      </c>
      <c r="B31" s="4">
        <v>36.663961600497991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17.094343630774034</v>
      </c>
    </row>
    <row r="34" spans="1:2" ht="15" x14ac:dyDescent="0.25">
      <c r="A34" s="10" t="s">
        <v>29</v>
      </c>
      <c r="B34" s="4">
        <v>14.787386447403264</v>
      </c>
    </row>
    <row r="35" spans="1:2" ht="15" x14ac:dyDescent="0.25">
      <c r="A35" s="9" t="s">
        <v>30</v>
      </c>
      <c r="B35" s="5">
        <f>B25/B21</f>
        <v>1.6047200627988356E-3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8.9527993720116446E-4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1.6047200627988356E-3</v>
      </c>
    </row>
    <row r="40" spans="1:2" ht="15" x14ac:dyDescent="0.25">
      <c r="A40" s="11" t="s">
        <v>35</v>
      </c>
      <c r="B40" s="37" t="s">
        <v>126</v>
      </c>
    </row>
    <row r="41" spans="1:2" ht="15" x14ac:dyDescent="0.25">
      <c r="A41" s="9" t="s">
        <v>36</v>
      </c>
      <c r="B41" s="6">
        <f>B18+B25-B38</f>
        <v>1091.9430154328163</v>
      </c>
    </row>
    <row r="42" spans="1:2" ht="15" x14ac:dyDescent="0.25">
      <c r="A42" s="9" t="s">
        <v>37</v>
      </c>
      <c r="B42" s="5">
        <f>B41/B19</f>
        <v>2.2051057636290347E-3</v>
      </c>
    </row>
    <row r="43" spans="1:2" ht="15" x14ac:dyDescent="0.25">
      <c r="A43" s="11" t="s">
        <v>38</v>
      </c>
      <c r="B43" s="37" t="s">
        <v>126</v>
      </c>
    </row>
    <row r="44" spans="1:2" ht="15" x14ac:dyDescent="0.25">
      <c r="A44" s="9" t="s">
        <v>39</v>
      </c>
      <c r="B44" s="5">
        <v>2.5000000000000001E-3</v>
      </c>
    </row>
    <row r="45" spans="1:2" ht="15" x14ac:dyDescent="0.25">
      <c r="A45" s="9" t="s">
        <v>40</v>
      </c>
      <c r="B45" s="7">
        <f>B22+B44</f>
        <v>3.2294387168450493E-3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42</v>
      </c>
    </row>
    <row r="2" spans="1:2" x14ac:dyDescent="0.2">
      <c r="A2" s="13" t="s">
        <v>43</v>
      </c>
      <c r="B2" s="14">
        <v>45657</v>
      </c>
    </row>
    <row r="3" spans="1:2" ht="15.75" x14ac:dyDescent="0.25">
      <c r="A3" s="15" t="s">
        <v>46</v>
      </c>
      <c r="B3"/>
    </row>
    <row r="4" spans="1:2" x14ac:dyDescent="0.2">
      <c r="A4" s="2" t="s">
        <v>125</v>
      </c>
      <c r="B4" s="16" t="s">
        <v>45</v>
      </c>
    </row>
    <row r="5" spans="1:2" ht="15" x14ac:dyDescent="0.25">
      <c r="A5" s="11" t="s">
        <v>0</v>
      </c>
      <c r="B5" s="36" t="s">
        <v>126</v>
      </c>
    </row>
    <row r="6" spans="1:2" ht="15" x14ac:dyDescent="0.25">
      <c r="A6" s="9" t="s">
        <v>1</v>
      </c>
      <c r="B6" s="35">
        <f>SUM(B7:B8)</f>
        <v>19.569614129539378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19.569614129539378</v>
      </c>
    </row>
    <row r="9" spans="1:2" ht="15" x14ac:dyDescent="0.25">
      <c r="A9" s="9" t="s">
        <v>4</v>
      </c>
      <c r="B9" s="3">
        <f>SUM(B10:B11)</f>
        <v>1.93771175155863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1.93771175155863</v>
      </c>
    </row>
    <row r="12" spans="1:2" ht="15" x14ac:dyDescent="0.25">
      <c r="A12" s="9" t="s">
        <v>7</v>
      </c>
      <c r="B12" s="3">
        <f>SUM(B13:B14)</f>
        <v>12.978911630344733</v>
      </c>
    </row>
    <row r="13" spans="1:2" ht="15" x14ac:dyDescent="0.25">
      <c r="A13" s="10" t="s">
        <v>8</v>
      </c>
      <c r="B13" s="4">
        <v>4.8100858806644498</v>
      </c>
    </row>
    <row r="14" spans="1:2" ht="15" x14ac:dyDescent="0.25">
      <c r="A14" s="10" t="s">
        <v>9</v>
      </c>
      <c r="B14" s="4">
        <v>8.1688257496802841</v>
      </c>
    </row>
    <row r="15" spans="1:2" ht="15" x14ac:dyDescent="0.25">
      <c r="A15" s="9" t="s">
        <v>10</v>
      </c>
      <c r="B15" s="4">
        <v>52.956712269793101</v>
      </c>
    </row>
    <row r="16" spans="1:2" ht="15" x14ac:dyDescent="0.25">
      <c r="A16" s="9" t="s">
        <v>11</v>
      </c>
      <c r="B16" s="4">
        <v>9.051099840254001E-2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87.533460779638375</v>
      </c>
    </row>
    <row r="19" spans="1:2" ht="15" x14ac:dyDescent="0.25">
      <c r="A19" s="9" t="s">
        <v>14</v>
      </c>
      <c r="B19" s="4">
        <f>(B20+B21)/2</f>
        <v>111352</v>
      </c>
    </row>
    <row r="20" spans="1:2" ht="15" x14ac:dyDescent="0.25">
      <c r="A20" s="10" t="s">
        <v>15</v>
      </c>
      <c r="B20" s="4">
        <v>120887</v>
      </c>
    </row>
    <row r="21" spans="1:2" ht="15" x14ac:dyDescent="0.25">
      <c r="A21" s="10" t="s">
        <v>16</v>
      </c>
      <c r="B21" s="4">
        <v>101817</v>
      </c>
    </row>
    <row r="22" spans="1:2" ht="15" x14ac:dyDescent="0.25">
      <c r="A22" s="9" t="s">
        <v>17</v>
      </c>
      <c r="B22" s="5">
        <f>B18/B19</f>
        <v>7.8609688896147693E-4</v>
      </c>
    </row>
    <row r="23" spans="1:2" ht="15" x14ac:dyDescent="0.25">
      <c r="A23" s="11" t="s">
        <v>18</v>
      </c>
      <c r="B23" s="37" t="s">
        <v>126</v>
      </c>
    </row>
    <row r="24" spans="1:2" ht="15" x14ac:dyDescent="0.25">
      <c r="A24" s="9" t="s">
        <v>19</v>
      </c>
      <c r="B24" s="4">
        <v>34.593997947266416</v>
      </c>
    </row>
    <row r="25" spans="1:2" ht="15" x14ac:dyDescent="0.25">
      <c r="A25" s="9" t="s">
        <v>20</v>
      </c>
      <c r="B25" s="3">
        <f>SUM(B26:B34)</f>
        <v>172.14255701527676</v>
      </c>
    </row>
    <row r="26" spans="1:2" ht="15" x14ac:dyDescent="0.25">
      <c r="A26" s="10" t="s">
        <v>21</v>
      </c>
      <c r="B26" s="4">
        <v>15.811650813238792</v>
      </c>
    </row>
    <row r="27" spans="1:2" ht="15" x14ac:dyDescent="0.25">
      <c r="A27" s="10" t="s">
        <v>22</v>
      </c>
      <c r="B27" s="4">
        <v>129.81655065712701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1.3531200000000001</v>
      </c>
    </row>
    <row r="31" spans="1:2" ht="15" x14ac:dyDescent="0.25">
      <c r="A31" s="10" t="s">
        <v>26</v>
      </c>
      <c r="B31" s="4">
        <v>16.618708721885721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5.2515282820282199</v>
      </c>
    </row>
    <row r="34" spans="1:2" ht="15" x14ac:dyDescent="0.25">
      <c r="A34" s="10" t="s">
        <v>29</v>
      </c>
      <c r="B34" s="4">
        <v>3.2909985409970068</v>
      </c>
    </row>
    <row r="35" spans="1:2" ht="15" x14ac:dyDescent="0.25">
      <c r="A35" s="9" t="s">
        <v>30</v>
      </c>
      <c r="B35" s="5">
        <f>B25/B21</f>
        <v>1.6907054520883228E-3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8.092945479116773E-4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1.6907054520883228E-3</v>
      </c>
    </row>
    <row r="40" spans="1:2" ht="15" x14ac:dyDescent="0.25">
      <c r="A40" s="11" t="s">
        <v>35</v>
      </c>
      <c r="B40" s="37" t="s">
        <v>126</v>
      </c>
    </row>
    <row r="41" spans="1:2" ht="15" x14ac:dyDescent="0.25">
      <c r="A41" s="9" t="s">
        <v>36</v>
      </c>
      <c r="B41" s="6">
        <f>B18+B25-B38</f>
        <v>259.67601779491514</v>
      </c>
    </row>
    <row r="42" spans="1:2" ht="15" x14ac:dyDescent="0.25">
      <c r="A42" s="9" t="s">
        <v>37</v>
      </c>
      <c r="B42" s="5">
        <f>B41/B19</f>
        <v>2.3320283227505133E-3</v>
      </c>
    </row>
    <row r="43" spans="1:2" ht="15" x14ac:dyDescent="0.25">
      <c r="A43" s="11" t="s">
        <v>38</v>
      </c>
      <c r="B43" s="37" t="s">
        <v>126</v>
      </c>
    </row>
    <row r="44" spans="1:2" ht="15" x14ac:dyDescent="0.25">
      <c r="A44" s="9" t="s">
        <v>39</v>
      </c>
      <c r="B44" s="5">
        <v>2.5000000000000001E-3</v>
      </c>
    </row>
    <row r="45" spans="1:2" ht="15" x14ac:dyDescent="0.25">
      <c r="A45" s="9" t="s">
        <v>40</v>
      </c>
      <c r="B45" s="7">
        <f>B22+B44</f>
        <v>3.286096888961477E-3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A14C-FBA0-45CE-A616-766D521FBFBF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42</v>
      </c>
      <c r="B1"/>
    </row>
    <row r="2" spans="1:2" x14ac:dyDescent="0.2">
      <c r="A2" s="13" t="s">
        <v>43</v>
      </c>
      <c r="B2" s="14">
        <v>45657</v>
      </c>
    </row>
    <row r="3" spans="1:2" ht="15.75" x14ac:dyDescent="0.25">
      <c r="A3" s="15" t="s">
        <v>47</v>
      </c>
      <c r="B3"/>
    </row>
    <row r="4" spans="1:2" x14ac:dyDescent="0.2">
      <c r="A4" s="2" t="s">
        <v>125</v>
      </c>
      <c r="B4" s="16" t="s">
        <v>45</v>
      </c>
    </row>
    <row r="5" spans="1:2" ht="15" x14ac:dyDescent="0.25">
      <c r="A5" s="11" t="s">
        <v>0</v>
      </c>
      <c r="B5" s="36" t="s">
        <v>126</v>
      </c>
    </row>
    <row r="6" spans="1:2" ht="15" x14ac:dyDescent="0.25">
      <c r="A6" s="9" t="s">
        <v>1</v>
      </c>
      <c r="B6" s="35">
        <f>SUM(B7:B8)</f>
        <v>29.536204068437009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29.536204068437009</v>
      </c>
    </row>
    <row r="9" spans="1:2" ht="15" x14ac:dyDescent="0.25">
      <c r="A9" s="9" t="s">
        <v>4</v>
      </c>
      <c r="B9" s="3">
        <f>SUM(B10:B11)</f>
        <v>1.0179516741257502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1.0179516741257502</v>
      </c>
    </row>
    <row r="12" spans="1:2" ht="15" x14ac:dyDescent="0.25">
      <c r="A12" s="9" t="s">
        <v>7</v>
      </c>
      <c r="B12" s="3">
        <f>SUM(B13:B14)</f>
        <v>1.4338774662714111</v>
      </c>
    </row>
    <row r="13" spans="1:2" ht="15" x14ac:dyDescent="0.25">
      <c r="A13" s="10" t="s">
        <v>8</v>
      </c>
      <c r="B13" s="4">
        <v>0.30668148744025914</v>
      </c>
    </row>
    <row r="14" spans="1:2" ht="15" x14ac:dyDescent="0.25">
      <c r="A14" s="10" t="s">
        <v>9</v>
      </c>
      <c r="B14" s="4">
        <v>1.1271959788311519</v>
      </c>
    </row>
    <row r="15" spans="1:2" ht="15" x14ac:dyDescent="0.25">
      <c r="A15" s="9" t="s">
        <v>10</v>
      </c>
      <c r="B15" s="4">
        <v>38.488518158684712</v>
      </c>
    </row>
    <row r="16" spans="1:2" ht="15" x14ac:dyDescent="0.25">
      <c r="A16" s="9" t="s">
        <v>11</v>
      </c>
      <c r="B16" s="4">
        <v>0.18087589784936001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70.657427265368241</v>
      </c>
    </row>
    <row r="19" spans="1:2" ht="15" x14ac:dyDescent="0.25">
      <c r="A19" s="9" t="s">
        <v>14</v>
      </c>
      <c r="B19" s="4">
        <f>(B20+B21)/2</f>
        <v>112882</v>
      </c>
    </row>
    <row r="20" spans="1:2" ht="15" x14ac:dyDescent="0.25">
      <c r="A20" s="10" t="s">
        <v>15</v>
      </c>
      <c r="B20" s="4">
        <v>134899</v>
      </c>
    </row>
    <row r="21" spans="1:2" ht="15" x14ac:dyDescent="0.25">
      <c r="A21" s="10" t="s">
        <v>16</v>
      </c>
      <c r="B21" s="4">
        <v>90865</v>
      </c>
    </row>
    <row r="22" spans="1:2" ht="15" x14ac:dyDescent="0.25">
      <c r="A22" s="9" t="s">
        <v>17</v>
      </c>
      <c r="B22" s="5">
        <f>B18/B19</f>
        <v>6.2594060404110702E-4</v>
      </c>
    </row>
    <row r="23" spans="1:2" ht="15" x14ac:dyDescent="0.25">
      <c r="A23" s="11" t="s">
        <v>18</v>
      </c>
      <c r="B23" s="37" t="s">
        <v>126</v>
      </c>
    </row>
    <row r="24" spans="1:2" ht="15" x14ac:dyDescent="0.25">
      <c r="A24" s="9" t="s">
        <v>19</v>
      </c>
      <c r="B24" s="4">
        <v>10.306847682979525</v>
      </c>
    </row>
    <row r="25" spans="1:2" ht="15" x14ac:dyDescent="0.25">
      <c r="A25" s="9" t="s">
        <v>20</v>
      </c>
      <c r="B25" s="3">
        <f>SUM(B26:B34)</f>
        <v>88.719123548192925</v>
      </c>
    </row>
    <row r="26" spans="1:2" ht="15" x14ac:dyDescent="0.25">
      <c r="A26" s="10" t="s">
        <v>21</v>
      </c>
      <c r="B26" s="4">
        <v>6.5921321183882071</v>
      </c>
    </row>
    <row r="27" spans="1:2" ht="15" x14ac:dyDescent="0.25">
      <c r="A27" s="10" t="s">
        <v>22</v>
      </c>
      <c r="B27" s="4">
        <v>39.162094371028466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1.9585900000000005</v>
      </c>
    </row>
    <row r="31" spans="1:2" ht="15" x14ac:dyDescent="0.25">
      <c r="A31" s="10" t="s">
        <v>26</v>
      </c>
      <c r="B31" s="4">
        <v>34.5351303955891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5.5967919824794139</v>
      </c>
    </row>
    <row r="34" spans="1:2" ht="15" x14ac:dyDescent="0.25">
      <c r="A34" s="10" t="s">
        <v>29</v>
      </c>
      <c r="B34" s="4">
        <v>0.87438468070773845</v>
      </c>
    </row>
    <row r="35" spans="1:2" ht="15" x14ac:dyDescent="0.25">
      <c r="A35" s="9" t="s">
        <v>30</v>
      </c>
      <c r="B35" s="5">
        <f>B25/B21</f>
        <v>9.7638390522415588E-4</v>
      </c>
    </row>
    <row r="36" spans="1:2" ht="15" x14ac:dyDescent="0.25">
      <c r="A36" s="9" t="s">
        <v>31</v>
      </c>
      <c r="B36" s="5">
        <v>1.4E-3</v>
      </c>
    </row>
    <row r="37" spans="1:2" ht="15" x14ac:dyDescent="0.25">
      <c r="A37" s="9" t="s">
        <v>32</v>
      </c>
      <c r="B37" s="5">
        <f>B36-B35</f>
        <v>4.2361609477584411E-4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9.7638390522415588E-4</v>
      </c>
    </row>
    <row r="40" spans="1:2" ht="15" x14ac:dyDescent="0.25">
      <c r="A40" s="11" t="s">
        <v>35</v>
      </c>
      <c r="B40" s="37" t="s">
        <v>126</v>
      </c>
    </row>
    <row r="41" spans="1:2" ht="15" x14ac:dyDescent="0.25">
      <c r="A41" s="9" t="s">
        <v>36</v>
      </c>
      <c r="B41" s="6">
        <f>B18+B25-B38</f>
        <v>159.37655081356115</v>
      </c>
    </row>
    <row r="42" spans="1:2" ht="15" x14ac:dyDescent="0.25">
      <c r="A42" s="9" t="s">
        <v>37</v>
      </c>
      <c r="B42" s="5">
        <f>B41/B19</f>
        <v>1.4118863132612919E-3</v>
      </c>
    </row>
    <row r="43" spans="1:2" ht="15" x14ac:dyDescent="0.25">
      <c r="A43" s="11" t="s">
        <v>38</v>
      </c>
      <c r="B43" s="37" t="s">
        <v>126</v>
      </c>
    </row>
    <row r="44" spans="1:2" ht="15" x14ac:dyDescent="0.25">
      <c r="A44" s="9" t="s">
        <v>39</v>
      </c>
      <c r="B44" s="5">
        <v>1.4E-3</v>
      </c>
    </row>
    <row r="45" spans="1:2" ht="15" x14ac:dyDescent="0.25">
      <c r="A45" s="9" t="s">
        <v>40</v>
      </c>
      <c r="B45" s="7">
        <f>B22+B44</f>
        <v>2.025940604041107E-3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516-8F8B-4561-A5CE-DFA57E650751}">
  <dimension ref="A1:AZ45"/>
  <sheetViews>
    <sheetView rightToLeft="1" workbookViewId="0">
      <selection activeCell="A25" sqref="A25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42</v>
      </c>
      <c r="B1"/>
    </row>
    <row r="2" spans="1:2" x14ac:dyDescent="0.2">
      <c r="A2" s="13" t="s">
        <v>43</v>
      </c>
      <c r="B2" s="14">
        <v>45657</v>
      </c>
    </row>
    <row r="3" spans="1:2" ht="15.75" x14ac:dyDescent="0.25">
      <c r="A3" s="15" t="s">
        <v>131</v>
      </c>
      <c r="B3"/>
    </row>
    <row r="4" spans="1:2" x14ac:dyDescent="0.2">
      <c r="A4" s="2" t="s">
        <v>125</v>
      </c>
      <c r="B4" s="16" t="s">
        <v>45</v>
      </c>
    </row>
    <row r="5" spans="1:2" ht="15" x14ac:dyDescent="0.25">
      <c r="A5" s="11" t="s">
        <v>0</v>
      </c>
      <c r="B5" s="36" t="s">
        <v>126</v>
      </c>
    </row>
    <row r="6" spans="1:2" ht="15" x14ac:dyDescent="0.25">
      <c r="A6" s="9" t="s">
        <v>1</v>
      </c>
      <c r="B6" s="35">
        <f>SUM(B7:B8)</f>
        <v>21.876750000000001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21.876750000000001</v>
      </c>
    </row>
    <row r="9" spans="1:2" ht="15" x14ac:dyDescent="0.25">
      <c r="A9" s="9" t="s">
        <v>4</v>
      </c>
      <c r="B9" s="3">
        <f>SUM(B10:B11)</f>
        <v>0.31310000000000004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0.31310000000000004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9.051330000000009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31.241180000000011</v>
      </c>
    </row>
    <row r="19" spans="1:2" ht="15" x14ac:dyDescent="0.25">
      <c r="A19" s="9" t="s">
        <v>14</v>
      </c>
      <c r="B19" s="4">
        <f>(B20+B21)/2</f>
        <v>116166.5</v>
      </c>
    </row>
    <row r="20" spans="1:2" ht="15" x14ac:dyDescent="0.25">
      <c r="A20" s="10" t="s">
        <v>15</v>
      </c>
      <c r="B20" s="4">
        <v>126277</v>
      </c>
    </row>
    <row r="21" spans="1:2" ht="15" x14ac:dyDescent="0.25">
      <c r="A21" s="10" t="s">
        <v>16</v>
      </c>
      <c r="B21" s="4">
        <v>106056</v>
      </c>
    </row>
    <row r="22" spans="1:2" ht="15" x14ac:dyDescent="0.25">
      <c r="A22" s="9" t="s">
        <v>17</v>
      </c>
      <c r="B22" s="5">
        <f>B18/B19</f>
        <v>2.6893450349283149E-4</v>
      </c>
    </row>
    <row r="23" spans="1:2" ht="15" x14ac:dyDescent="0.25">
      <c r="A23" s="11" t="s">
        <v>18</v>
      </c>
      <c r="B23" s="37" t="s">
        <v>126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48.541469999999997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48.541469999999997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4.5769659425209323E-4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5.4230340574790679E-4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4.5769659425209323E-4</v>
      </c>
    </row>
    <row r="40" spans="1:2" ht="15" x14ac:dyDescent="0.25">
      <c r="A40" s="11" t="s">
        <v>35</v>
      </c>
      <c r="B40" s="37" t="s">
        <v>126</v>
      </c>
    </row>
    <row r="41" spans="1:2" ht="15" x14ac:dyDescent="0.25">
      <c r="A41" s="9" t="s">
        <v>36</v>
      </c>
      <c r="B41" s="6">
        <f>B18+B25-B38</f>
        <v>79.782650000000004</v>
      </c>
    </row>
    <row r="42" spans="1:2" ht="15" x14ac:dyDescent="0.25">
      <c r="A42" s="9" t="s">
        <v>37</v>
      </c>
      <c r="B42" s="5">
        <f>B41/B19</f>
        <v>6.8679567689480185E-4</v>
      </c>
    </row>
    <row r="43" spans="1:2" ht="15" x14ac:dyDescent="0.25">
      <c r="A43" s="11" t="s">
        <v>38</v>
      </c>
      <c r="B43" s="37" t="s">
        <v>126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1.2689345034928314E-3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DB00-D82F-48C7-8A03-3690A7E70EC3}">
  <dimension ref="A1:AZ45"/>
  <sheetViews>
    <sheetView rightToLeft="1" tabSelected="1" workbookViewId="0">
      <selection activeCell="A2" sqref="A2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4" ht="15" x14ac:dyDescent="0.25">
      <c r="A1" s="12" t="s">
        <v>42</v>
      </c>
      <c r="C1" s="1"/>
      <c r="D1" s="1"/>
    </row>
    <row r="2" spans="1:4" x14ac:dyDescent="0.2">
      <c r="A2" s="13" t="s">
        <v>43</v>
      </c>
      <c r="B2" s="14">
        <v>45657</v>
      </c>
      <c r="C2" s="1"/>
    </row>
    <row r="3" spans="1:4" ht="15.75" thickBot="1" x14ac:dyDescent="0.3">
      <c r="A3" s="17" t="s">
        <v>48</v>
      </c>
      <c r="B3"/>
      <c r="C3" s="1"/>
    </row>
    <row r="4" spans="1:4" x14ac:dyDescent="0.2">
      <c r="A4" s="2" t="s">
        <v>125</v>
      </c>
      <c r="B4" s="16" t="s">
        <v>45</v>
      </c>
    </row>
    <row r="5" spans="1:4" ht="15" x14ac:dyDescent="0.25">
      <c r="A5" s="11" t="s">
        <v>0</v>
      </c>
      <c r="B5" s="36" t="s">
        <v>126</v>
      </c>
    </row>
    <row r="6" spans="1:4" ht="15" x14ac:dyDescent="0.25">
      <c r="A6" s="9" t="s">
        <v>1</v>
      </c>
      <c r="B6" s="35">
        <f>SUM(B7:B8)</f>
        <v>155.59077921280283</v>
      </c>
    </row>
    <row r="7" spans="1:4" ht="15" x14ac:dyDescent="0.25">
      <c r="A7" s="10" t="s">
        <v>2</v>
      </c>
      <c r="B7" s="4">
        <f>'9896'!B7+'9897'!B7+'9898'!B7+'9895'!B7</f>
        <v>0</v>
      </c>
    </row>
    <row r="8" spans="1:4" ht="15" x14ac:dyDescent="0.25">
      <c r="A8" s="10" t="s">
        <v>3</v>
      </c>
      <c r="B8" s="4">
        <f>'9896'!B8+'9897'!B8+'9898'!B8+'9895'!B8</f>
        <v>155.59077921280283</v>
      </c>
    </row>
    <row r="9" spans="1:4" ht="15" x14ac:dyDescent="0.25">
      <c r="A9" s="9" t="s">
        <v>4</v>
      </c>
      <c r="B9" s="3">
        <f>SUM(B10:B11)</f>
        <v>9.8760769391441094</v>
      </c>
    </row>
    <row r="10" spans="1:4" ht="15" x14ac:dyDescent="0.25">
      <c r="A10" s="10" t="s">
        <v>5</v>
      </c>
      <c r="B10" s="4">
        <f>'9896'!B10+'9897'!B10+'9898'!B10+'9895'!B10</f>
        <v>0</v>
      </c>
    </row>
    <row r="11" spans="1:4" ht="15" x14ac:dyDescent="0.25">
      <c r="A11" s="10" t="s">
        <v>6</v>
      </c>
      <c r="B11" s="4">
        <f>'9896'!B11+'9897'!B11+'9898'!B11+'9895'!B11</f>
        <v>9.8760769391441094</v>
      </c>
    </row>
    <row r="12" spans="1:4" ht="15" x14ac:dyDescent="0.25">
      <c r="A12" s="9" t="s">
        <v>7</v>
      </c>
      <c r="B12" s="3">
        <f>SUM(B13:B14)</f>
        <v>85.414887672415034</v>
      </c>
    </row>
    <row r="13" spans="1:4" ht="15" x14ac:dyDescent="0.25">
      <c r="A13" s="10" t="s">
        <v>8</v>
      </c>
      <c r="B13" s="4">
        <f>'9896'!B13+'9897'!B13+'9898'!B13+'9895'!B13</f>
        <v>26.548145371231307</v>
      </c>
    </row>
    <row r="14" spans="1:4" ht="15" x14ac:dyDescent="0.25">
      <c r="A14" s="10" t="s">
        <v>9</v>
      </c>
      <c r="B14" s="4">
        <f>'9896'!B14+'9897'!B14+'9898'!B14+'9895'!B14</f>
        <v>58.866742301183734</v>
      </c>
    </row>
    <row r="15" spans="1:4" ht="15" x14ac:dyDescent="0.25">
      <c r="A15" s="9" t="s">
        <v>10</v>
      </c>
      <c r="B15" s="4">
        <f>'9896'!B15+'9897'!B15+'9898'!B15+'9895'!B15</f>
        <v>299.30487715627669</v>
      </c>
    </row>
    <row r="16" spans="1:4" ht="15" x14ac:dyDescent="0.25">
      <c r="A16" s="9" t="s">
        <v>11</v>
      </c>
      <c r="B16" s="4">
        <f>'9896'!B16+'9897'!B16+'9898'!B16+'9895'!B16</f>
        <v>0.45511110079259998</v>
      </c>
    </row>
    <row r="17" spans="1:2" ht="15" x14ac:dyDescent="0.25">
      <c r="A17" s="9" t="s">
        <v>12</v>
      </c>
      <c r="B17" s="4">
        <f>'9896'!B17+'9897'!B17+'9898'!B17+'9895'!B17</f>
        <v>0</v>
      </c>
    </row>
    <row r="18" spans="1:2" ht="15" x14ac:dyDescent="0.25">
      <c r="A18" s="9" t="s">
        <v>13</v>
      </c>
      <c r="B18" s="4">
        <f>'9896'!B18+'9897'!B18+'9898'!B18+'9895'!B18</f>
        <v>550.6417320814312</v>
      </c>
    </row>
    <row r="19" spans="1:2" ht="15" x14ac:dyDescent="0.25">
      <c r="A19" s="9" t="s">
        <v>14</v>
      </c>
      <c r="B19" s="4">
        <f>(B20+B21)/2</f>
        <v>835589</v>
      </c>
    </row>
    <row r="20" spans="1:2" ht="15" x14ac:dyDescent="0.25">
      <c r="A20" s="10" t="s">
        <v>15</v>
      </c>
      <c r="B20" s="4">
        <f>'9896'!B20+'9897'!B20+'9898'!B20+'9895'!B20</f>
        <v>917075</v>
      </c>
    </row>
    <row r="21" spans="1:2" ht="15" x14ac:dyDescent="0.25">
      <c r="A21" s="10" t="s">
        <v>16</v>
      </c>
      <c r="B21" s="4">
        <f>'9896'!B21+'9897'!B21+'9898'!B21+'9895'!B21</f>
        <v>754103</v>
      </c>
    </row>
    <row r="22" spans="1:2" ht="15" x14ac:dyDescent="0.25">
      <c r="A22" s="9" t="s">
        <v>17</v>
      </c>
      <c r="B22" s="5">
        <f>B18/B19</f>
        <v>6.5898633428806649E-4</v>
      </c>
    </row>
    <row r="23" spans="1:2" ht="15" x14ac:dyDescent="0.25">
      <c r="A23" s="11" t="s">
        <v>18</v>
      </c>
      <c r="B23" s="37" t="s">
        <v>126</v>
      </c>
    </row>
    <row r="24" spans="1:2" ht="15" x14ac:dyDescent="0.25">
      <c r="A24" s="9" t="s">
        <v>19</v>
      </c>
      <c r="B24" s="4">
        <f>'9896'!B24+'9897'!B24+'9898'!B24+'9895'!B24</f>
        <v>200.51100540912452</v>
      </c>
    </row>
    <row r="25" spans="1:2" ht="15" x14ac:dyDescent="0.25">
      <c r="A25" s="9" t="s">
        <v>20</v>
      </c>
      <c r="B25" s="3">
        <f>SUM(B26:B34)</f>
        <v>1040.1365019598616</v>
      </c>
    </row>
    <row r="26" spans="1:2" ht="15" x14ac:dyDescent="0.25">
      <c r="A26" s="10" t="s">
        <v>21</v>
      </c>
      <c r="B26" s="4">
        <f>'9896'!B26+'9897'!B26+'9898'!B26+'9895'!B26</f>
        <v>94.765005857555877</v>
      </c>
    </row>
    <row r="27" spans="1:2" ht="15" x14ac:dyDescent="0.25">
      <c r="A27" s="10" t="s">
        <v>22</v>
      </c>
      <c r="B27" s="4">
        <f>'9896'!B27+'9897'!B27+'9898'!B27+'9895'!B27</f>
        <v>756.36001181994311</v>
      </c>
    </row>
    <row r="28" spans="1:2" ht="15" x14ac:dyDescent="0.25">
      <c r="A28" s="10" t="s">
        <v>23</v>
      </c>
      <c r="B28" s="4">
        <f>'9896'!B28+'9897'!B28+'9898'!B28+'9895'!B28</f>
        <v>0</v>
      </c>
    </row>
    <row r="29" spans="1:2" ht="15" x14ac:dyDescent="0.25">
      <c r="A29" s="10" t="s">
        <v>24</v>
      </c>
      <c r="B29" s="4">
        <f>'9896'!B29+'9897'!B29+'9898'!B29+'9895'!B29</f>
        <v>0</v>
      </c>
    </row>
    <row r="30" spans="1:2" ht="15" x14ac:dyDescent="0.25">
      <c r="A30" s="10" t="s">
        <v>25</v>
      </c>
      <c r="B30" s="4">
        <f>'9896'!B30+'9897'!B30+'9898'!B30+'9895'!B30</f>
        <v>5.7567800000000009</v>
      </c>
    </row>
    <row r="31" spans="1:2" ht="15" x14ac:dyDescent="0.25">
      <c r="A31" s="10" t="s">
        <v>26</v>
      </c>
      <c r="B31" s="4">
        <f>'9896'!B31+'9897'!B31+'9898'!B31+'9895'!B31</f>
        <v>136.35927071797281</v>
      </c>
    </row>
    <row r="32" spans="1:2" ht="15" x14ac:dyDescent="0.25">
      <c r="A32" s="10" t="s">
        <v>27</v>
      </c>
      <c r="B32" s="4">
        <f>'9896'!B32+'9897'!B32+'9898'!B32+'9895'!B32</f>
        <v>0</v>
      </c>
    </row>
    <row r="33" spans="1:2" ht="15" x14ac:dyDescent="0.25">
      <c r="A33" s="10" t="s">
        <v>28</v>
      </c>
      <c r="B33" s="4">
        <f>'9896'!B33+'9897'!B33+'9898'!B33+'9895'!B33</f>
        <v>27.942663895281665</v>
      </c>
    </row>
    <row r="34" spans="1:2" ht="15" x14ac:dyDescent="0.25">
      <c r="A34" s="10" t="s">
        <v>29</v>
      </c>
      <c r="B34" s="4">
        <f>'9896'!B34+'9897'!B34+'9898'!B34+'9895'!B34</f>
        <v>18.952769669108008</v>
      </c>
    </row>
    <row r="35" spans="1:2" ht="15" x14ac:dyDescent="0.25">
      <c r="A35" s="9" t="s">
        <v>30</v>
      </c>
      <c r="B35" s="5">
        <f>B25/B21</f>
        <v>1.3793029625394164E-3</v>
      </c>
    </row>
    <row r="36" spans="1:2" ht="15" x14ac:dyDescent="0.25">
      <c r="A36" s="9" t="s">
        <v>31</v>
      </c>
      <c r="B36" s="18">
        <f>('9896'!B36*'9896'!B21+'9897'!B36*'9897'!B21+'9898'!B36*'9898'!B21+'9895'!B36*'9895'!B21)/B21</f>
        <v>2.1564985154547858E-3</v>
      </c>
    </row>
    <row r="37" spans="1:2" ht="15" x14ac:dyDescent="0.25">
      <c r="A37" s="9" t="s">
        <v>32</v>
      </c>
      <c r="B37" s="5">
        <f>B36-B35</f>
        <v>7.7719555291536936E-4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1.3793029625394164E-3</v>
      </c>
    </row>
    <row r="40" spans="1:2" ht="15" x14ac:dyDescent="0.25">
      <c r="A40" s="11" t="s">
        <v>35</v>
      </c>
      <c r="B40" s="37" t="s">
        <v>126</v>
      </c>
    </row>
    <row r="41" spans="1:2" ht="15" x14ac:dyDescent="0.25">
      <c r="A41" s="9" t="s">
        <v>36</v>
      </c>
      <c r="B41" s="4">
        <f>'9896'!B41+'9897'!B41+'9898'!B41+'9895'!B41</f>
        <v>1590.7782340412928</v>
      </c>
    </row>
    <row r="42" spans="1:2" ht="15" x14ac:dyDescent="0.25">
      <c r="A42" s="9" t="s">
        <v>37</v>
      </c>
      <c r="B42" s="5">
        <f>B41/B19</f>
        <v>1.903780727177228E-3</v>
      </c>
    </row>
    <row r="43" spans="1:2" ht="15" x14ac:dyDescent="0.25">
      <c r="A43" s="11" t="s">
        <v>38</v>
      </c>
      <c r="B43" s="37" t="s">
        <v>126</v>
      </c>
    </row>
    <row r="44" spans="1:2" ht="15" x14ac:dyDescent="0.25">
      <c r="A44" s="9" t="s">
        <v>39</v>
      </c>
      <c r="B44" s="18">
        <f>('9896'!B44*'9896'!B20+'9897'!B44*'9897'!B20+'9898'!B44*'9898'!B20+'9895'!B44*'9895'!B20)/B20</f>
        <v>2.1316501921871166E-3</v>
      </c>
    </row>
    <row r="45" spans="1:2" ht="15" x14ac:dyDescent="0.25">
      <c r="A45" s="9" t="s">
        <v>40</v>
      </c>
      <c r="B45" s="7">
        <f>B22+B44</f>
        <v>2.7906365264751829E-3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7487-F329-44D1-B73A-296E134039BD}">
  <dimension ref="A1:AZ73"/>
  <sheetViews>
    <sheetView rightToLeft="1" workbookViewId="0">
      <selection activeCell="B13" sqref="B13"/>
    </sheetView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8.375" bestFit="1" customWidth="1"/>
    <col min="4" max="4" width="8.875" bestFit="1" customWidth="1"/>
    <col min="5" max="5" width="9" hidden="1" customWidth="1"/>
    <col min="6" max="6" width="15.625" hidden="1" customWidth="1"/>
    <col min="7" max="52" width="0" hidden="1" customWidth="1"/>
    <col min="53" max="16384" width="9" hidden="1"/>
  </cols>
  <sheetData>
    <row r="1" spans="1:7" ht="15" x14ac:dyDescent="0.25">
      <c r="B1" s="12" t="s">
        <v>42</v>
      </c>
      <c r="C1" s="19"/>
      <c r="D1" s="1"/>
      <c r="E1" s="1"/>
      <c r="F1" s="1"/>
      <c r="G1" s="1"/>
    </row>
    <row r="2" spans="1:7" x14ac:dyDescent="0.2">
      <c r="B2" s="33" t="s">
        <v>122</v>
      </c>
      <c r="C2" s="19"/>
      <c r="D2" s="14">
        <v>45657</v>
      </c>
      <c r="E2" s="1"/>
      <c r="F2" s="1"/>
    </row>
    <row r="3" spans="1:7" ht="15.75" thickBot="1" x14ac:dyDescent="0.3">
      <c r="B3" s="34" t="s">
        <v>123</v>
      </c>
      <c r="C3" s="19"/>
      <c r="E3" s="1"/>
      <c r="F3" s="1"/>
    </row>
    <row r="4" spans="1:7" ht="15" x14ac:dyDescent="0.25">
      <c r="B4" s="20"/>
      <c r="C4" s="21"/>
      <c r="D4" s="16" t="s">
        <v>45</v>
      </c>
    </row>
    <row r="5" spans="1:7" ht="15" x14ac:dyDescent="0.25">
      <c r="B5" s="38" t="s">
        <v>49</v>
      </c>
      <c r="C5" s="39"/>
      <c r="D5" s="22"/>
    </row>
    <row r="6" spans="1:7" ht="15" x14ac:dyDescent="0.25">
      <c r="A6" t="s">
        <v>125</v>
      </c>
      <c r="B6" s="38" t="s">
        <v>50</v>
      </c>
      <c r="C6" s="39" t="s">
        <v>127</v>
      </c>
      <c r="D6" s="40" t="s">
        <v>128</v>
      </c>
    </row>
    <row r="7" spans="1:7" x14ac:dyDescent="0.2">
      <c r="A7" s="45" t="s">
        <v>126</v>
      </c>
      <c r="B7" s="23">
        <v>1</v>
      </c>
      <c r="C7" s="24" t="s">
        <v>41</v>
      </c>
      <c r="D7" s="41">
        <v>0</v>
      </c>
    </row>
    <row r="8" spans="1:7" x14ac:dyDescent="0.2">
      <c r="A8" s="45" t="s">
        <v>126</v>
      </c>
      <c r="B8" s="23">
        <v>2</v>
      </c>
      <c r="C8" s="24" t="s">
        <v>41</v>
      </c>
      <c r="D8" s="41">
        <v>0</v>
      </c>
    </row>
    <row r="9" spans="1:7" x14ac:dyDescent="0.2">
      <c r="A9" s="45" t="s">
        <v>126</v>
      </c>
      <c r="B9" s="23">
        <v>3</v>
      </c>
      <c r="C9" s="24" t="s">
        <v>41</v>
      </c>
      <c r="D9" s="41">
        <v>0</v>
      </c>
    </row>
    <row r="10" spans="1:7" ht="15" x14ac:dyDescent="0.25">
      <c r="A10" s="45" t="s">
        <v>126</v>
      </c>
      <c r="B10" s="20" t="s">
        <v>51</v>
      </c>
      <c r="C10" s="46" t="s">
        <v>126</v>
      </c>
      <c r="D10" s="47" t="s">
        <v>126</v>
      </c>
    </row>
    <row r="11" spans="1:7" x14ac:dyDescent="0.2">
      <c r="A11" s="45" t="s">
        <v>126</v>
      </c>
      <c r="B11" s="23">
        <v>1</v>
      </c>
      <c r="C11" s="24" t="s">
        <v>52</v>
      </c>
      <c r="D11" s="41">
        <v>137.14758539913825</v>
      </c>
    </row>
    <row r="12" spans="1:7" x14ac:dyDescent="0.2">
      <c r="A12" s="45" t="s">
        <v>126</v>
      </c>
      <c r="B12" s="23">
        <v>2</v>
      </c>
      <c r="C12" s="24" t="s">
        <v>53</v>
      </c>
      <c r="D12" s="41">
        <v>18.443193813664589</v>
      </c>
    </row>
    <row r="13" spans="1:7" x14ac:dyDescent="0.2">
      <c r="A13" s="45" t="s">
        <v>126</v>
      </c>
      <c r="B13" s="23">
        <v>3</v>
      </c>
      <c r="C13" s="24" t="s">
        <v>41</v>
      </c>
      <c r="D13" s="41">
        <v>0</v>
      </c>
    </row>
    <row r="14" spans="1:7" x14ac:dyDescent="0.2">
      <c r="A14" s="45" t="s">
        <v>126</v>
      </c>
      <c r="B14" s="23">
        <v>4</v>
      </c>
      <c r="C14" s="24" t="s">
        <v>41</v>
      </c>
      <c r="D14" s="41">
        <v>0</v>
      </c>
    </row>
    <row r="15" spans="1:7" x14ac:dyDescent="0.2">
      <c r="A15" s="45" t="s">
        <v>126</v>
      </c>
      <c r="B15" s="23">
        <v>5</v>
      </c>
      <c r="C15" s="24" t="s">
        <v>41</v>
      </c>
      <c r="D15" s="41">
        <v>0</v>
      </c>
    </row>
    <row r="16" spans="1:7" x14ac:dyDescent="0.2">
      <c r="A16" s="45" t="s">
        <v>126</v>
      </c>
      <c r="B16" s="23">
        <v>6</v>
      </c>
      <c r="C16" s="24" t="s">
        <v>41</v>
      </c>
      <c r="D16" s="41">
        <v>0</v>
      </c>
    </row>
    <row r="17" spans="1:6" x14ac:dyDescent="0.2">
      <c r="A17" s="45" t="s">
        <v>126</v>
      </c>
      <c r="B17" s="23">
        <v>7</v>
      </c>
      <c r="C17" s="24" t="s">
        <v>41</v>
      </c>
      <c r="D17" s="41">
        <v>0</v>
      </c>
    </row>
    <row r="18" spans="1:6" x14ac:dyDescent="0.2">
      <c r="A18" s="45" t="s">
        <v>126</v>
      </c>
      <c r="B18" s="23">
        <v>8</v>
      </c>
      <c r="C18" s="24" t="s">
        <v>41</v>
      </c>
      <c r="D18" s="41">
        <v>0</v>
      </c>
    </row>
    <row r="19" spans="1:6" ht="15" x14ac:dyDescent="0.25">
      <c r="A19" s="45" t="s">
        <v>126</v>
      </c>
      <c r="B19" s="26" t="s">
        <v>54</v>
      </c>
      <c r="C19" s="48" t="s">
        <v>126</v>
      </c>
      <c r="D19" s="41">
        <v>155.59077921280283</v>
      </c>
      <c r="F19" s="27" t="s">
        <v>41</v>
      </c>
    </row>
    <row r="20" spans="1:6" x14ac:dyDescent="0.2">
      <c r="A20" s="45" t="s">
        <v>126</v>
      </c>
      <c r="B20" s="49" t="s">
        <v>126</v>
      </c>
      <c r="C20" s="46" t="s">
        <v>126</v>
      </c>
      <c r="D20" s="47" t="s">
        <v>126</v>
      </c>
    </row>
    <row r="21" spans="1:6" ht="15" x14ac:dyDescent="0.25">
      <c r="A21" s="45" t="s">
        <v>126</v>
      </c>
      <c r="B21" s="20" t="s">
        <v>55</v>
      </c>
      <c r="C21" s="46" t="s">
        <v>126</v>
      </c>
      <c r="D21" s="47" t="s">
        <v>126</v>
      </c>
    </row>
    <row r="22" spans="1:6" ht="15" x14ac:dyDescent="0.25">
      <c r="A22" s="45" t="s">
        <v>126</v>
      </c>
      <c r="B22" s="20" t="s">
        <v>50</v>
      </c>
      <c r="C22" s="46" t="s">
        <v>126</v>
      </c>
      <c r="D22" s="47" t="s">
        <v>126</v>
      </c>
    </row>
    <row r="23" spans="1:6" x14ac:dyDescent="0.2">
      <c r="A23" s="45" t="s">
        <v>126</v>
      </c>
      <c r="B23" s="23">
        <v>1</v>
      </c>
      <c r="C23" s="24" t="s">
        <v>41</v>
      </c>
      <c r="D23" s="41">
        <v>0</v>
      </c>
    </row>
    <row r="24" spans="1:6" x14ac:dyDescent="0.2">
      <c r="A24" s="45" t="s">
        <v>126</v>
      </c>
      <c r="B24" s="23">
        <v>2</v>
      </c>
      <c r="C24" s="24" t="s">
        <v>41</v>
      </c>
      <c r="D24" s="41">
        <v>0</v>
      </c>
    </row>
    <row r="25" spans="1:6" x14ac:dyDescent="0.2">
      <c r="A25" s="45" t="s">
        <v>126</v>
      </c>
      <c r="B25" s="23">
        <v>3</v>
      </c>
      <c r="C25" s="24" t="s">
        <v>41</v>
      </c>
      <c r="D25" s="41">
        <v>0</v>
      </c>
    </row>
    <row r="26" spans="1:6" ht="15" x14ac:dyDescent="0.25">
      <c r="A26" s="45" t="s">
        <v>126</v>
      </c>
      <c r="B26" s="20" t="s">
        <v>51</v>
      </c>
      <c r="C26" s="46" t="s">
        <v>126</v>
      </c>
      <c r="D26" s="47" t="s">
        <v>126</v>
      </c>
    </row>
    <row r="27" spans="1:6" x14ac:dyDescent="0.2">
      <c r="A27" s="45" t="s">
        <v>126</v>
      </c>
      <c r="B27" s="23">
        <v>1</v>
      </c>
      <c r="C27" s="24" t="s">
        <v>56</v>
      </c>
      <c r="D27" s="41">
        <v>8.4101863301106086</v>
      </c>
    </row>
    <row r="28" spans="1:6" x14ac:dyDescent="0.2">
      <c r="A28" s="45" t="s">
        <v>126</v>
      </c>
      <c r="B28" s="23">
        <v>2</v>
      </c>
      <c r="C28" s="24" t="s">
        <v>57</v>
      </c>
      <c r="D28" s="41">
        <v>0.71973483887414014</v>
      </c>
    </row>
    <row r="29" spans="1:6" x14ac:dyDescent="0.2">
      <c r="A29" s="45" t="s">
        <v>126</v>
      </c>
      <c r="B29" s="23">
        <v>3</v>
      </c>
      <c r="C29" s="24" t="s">
        <v>58</v>
      </c>
      <c r="D29" s="41">
        <v>0.38309615886592002</v>
      </c>
    </row>
    <row r="30" spans="1:6" x14ac:dyDescent="0.2">
      <c r="A30" s="45" t="s">
        <v>126</v>
      </c>
      <c r="B30" s="23">
        <v>4</v>
      </c>
      <c r="C30" s="24" t="s">
        <v>59</v>
      </c>
      <c r="D30" s="41">
        <v>0.33024770308856999</v>
      </c>
    </row>
    <row r="31" spans="1:6" x14ac:dyDescent="0.2">
      <c r="A31" s="45" t="s">
        <v>126</v>
      </c>
      <c r="B31" s="23">
        <v>5</v>
      </c>
      <c r="C31" s="24" t="s">
        <v>52</v>
      </c>
      <c r="D31" s="41">
        <v>3.2811908204870122E-2</v>
      </c>
    </row>
    <row r="32" spans="1:6" x14ac:dyDescent="0.2">
      <c r="A32" s="45" t="s">
        <v>126</v>
      </c>
      <c r="B32" s="23">
        <v>6</v>
      </c>
      <c r="C32" s="24" t="s">
        <v>41</v>
      </c>
      <c r="D32" s="41">
        <v>0</v>
      </c>
    </row>
    <row r="33" spans="1:6" x14ac:dyDescent="0.2">
      <c r="A33" s="45" t="s">
        <v>126</v>
      </c>
      <c r="B33" s="23">
        <v>7</v>
      </c>
      <c r="C33" s="24" t="s">
        <v>41</v>
      </c>
      <c r="D33" s="41">
        <v>0</v>
      </c>
    </row>
    <row r="34" spans="1:6" x14ac:dyDescent="0.2">
      <c r="A34" s="45" t="s">
        <v>126</v>
      </c>
      <c r="B34" s="23">
        <v>8</v>
      </c>
      <c r="C34" s="24" t="s">
        <v>41</v>
      </c>
      <c r="D34" s="41">
        <v>0</v>
      </c>
    </row>
    <row r="35" spans="1:6" ht="15" x14ac:dyDescent="0.25">
      <c r="A35" s="45" t="s">
        <v>126</v>
      </c>
      <c r="B35" s="26" t="s">
        <v>60</v>
      </c>
      <c r="C35" s="48" t="s">
        <v>126</v>
      </c>
      <c r="D35" s="42">
        <v>9.8760769391441094</v>
      </c>
      <c r="F35" s="27" t="s">
        <v>41</v>
      </c>
    </row>
    <row r="36" spans="1:6" x14ac:dyDescent="0.2">
      <c r="A36" s="45" t="s">
        <v>126</v>
      </c>
      <c r="B36" s="49" t="s">
        <v>126</v>
      </c>
      <c r="C36" s="46" t="s">
        <v>126</v>
      </c>
      <c r="D36" s="47" t="s">
        <v>126</v>
      </c>
    </row>
    <row r="37" spans="1:6" ht="15" x14ac:dyDescent="0.25">
      <c r="A37" s="45" t="s">
        <v>126</v>
      </c>
      <c r="B37" s="20" t="s">
        <v>61</v>
      </c>
      <c r="C37" s="46" t="s">
        <v>126</v>
      </c>
      <c r="D37" s="47" t="s">
        <v>126</v>
      </c>
    </row>
    <row r="38" spans="1:6" x14ac:dyDescent="0.2">
      <c r="A38" s="45" t="s">
        <v>126</v>
      </c>
      <c r="B38" s="23">
        <v>1</v>
      </c>
      <c r="C38" s="24" t="s">
        <v>62</v>
      </c>
      <c r="D38" s="41">
        <v>11.155803071082985</v>
      </c>
    </row>
    <row r="39" spans="1:6" x14ac:dyDescent="0.2">
      <c r="A39" s="45" t="s">
        <v>126</v>
      </c>
      <c r="B39" s="23">
        <v>2</v>
      </c>
      <c r="C39" s="24" t="s">
        <v>63</v>
      </c>
      <c r="D39" s="41">
        <v>7.2700145847357414</v>
      </c>
    </row>
    <row r="40" spans="1:6" x14ac:dyDescent="0.2">
      <c r="A40" s="45" t="s">
        <v>126</v>
      </c>
      <c r="B40" s="23">
        <v>3</v>
      </c>
      <c r="C40" s="24" t="s">
        <v>64</v>
      </c>
      <c r="D40" s="41">
        <v>5.3529210104616904</v>
      </c>
    </row>
    <row r="41" spans="1:6" x14ac:dyDescent="0.2">
      <c r="A41" s="45" t="s">
        <v>126</v>
      </c>
      <c r="B41" s="23">
        <v>4</v>
      </c>
      <c r="C41" s="24" t="s">
        <v>65</v>
      </c>
      <c r="D41" s="41">
        <v>2.7694067049508955</v>
      </c>
    </row>
    <row r="42" spans="1:6" x14ac:dyDescent="0.2">
      <c r="A42" s="45" t="s">
        <v>126</v>
      </c>
      <c r="B42" s="23">
        <v>5</v>
      </c>
      <c r="C42" s="24" t="s">
        <v>41</v>
      </c>
      <c r="D42" s="41">
        <v>0</v>
      </c>
    </row>
    <row r="43" spans="1:6" x14ac:dyDescent="0.2">
      <c r="A43" s="45" t="s">
        <v>126</v>
      </c>
      <c r="B43" s="23">
        <v>6</v>
      </c>
      <c r="C43" s="24" t="s">
        <v>41</v>
      </c>
      <c r="D43" s="41">
        <v>0</v>
      </c>
    </row>
    <row r="44" spans="1:6" x14ac:dyDescent="0.2">
      <c r="A44" s="45" t="s">
        <v>126</v>
      </c>
      <c r="B44" s="23">
        <v>7</v>
      </c>
      <c r="C44" s="24" t="s">
        <v>41</v>
      </c>
      <c r="D44" s="41">
        <v>0</v>
      </c>
    </row>
    <row r="45" spans="1:6" ht="15" x14ac:dyDescent="0.25">
      <c r="A45" s="45" t="s">
        <v>126</v>
      </c>
      <c r="B45" s="26" t="s">
        <v>66</v>
      </c>
      <c r="C45" s="48" t="s">
        <v>126</v>
      </c>
      <c r="D45" s="41">
        <v>26.548145371231314</v>
      </c>
      <c r="F45" s="27" t="s">
        <v>41</v>
      </c>
    </row>
    <row r="46" spans="1:6" x14ac:dyDescent="0.2">
      <c r="A46" s="45" t="s">
        <v>126</v>
      </c>
      <c r="B46" s="49" t="s">
        <v>126</v>
      </c>
      <c r="C46" s="46" t="s">
        <v>126</v>
      </c>
      <c r="D46" s="47" t="s">
        <v>126</v>
      </c>
    </row>
    <row r="47" spans="1:6" ht="15" x14ac:dyDescent="0.25">
      <c r="A47" s="45" t="s">
        <v>126</v>
      </c>
      <c r="B47" s="20" t="s">
        <v>67</v>
      </c>
      <c r="C47" s="46" t="s">
        <v>126</v>
      </c>
      <c r="D47" s="47" t="s">
        <v>126</v>
      </c>
    </row>
    <row r="48" spans="1:6" x14ac:dyDescent="0.2">
      <c r="A48" s="45" t="s">
        <v>126</v>
      </c>
      <c r="B48" s="23">
        <v>1</v>
      </c>
      <c r="C48" s="24" t="s">
        <v>62</v>
      </c>
      <c r="D48" s="41">
        <v>20.177606423731582</v>
      </c>
    </row>
    <row r="49" spans="1:6" x14ac:dyDescent="0.2">
      <c r="A49" s="45" t="s">
        <v>126</v>
      </c>
      <c r="B49" s="23">
        <v>2</v>
      </c>
      <c r="C49" s="24" t="s">
        <v>63</v>
      </c>
      <c r="D49" s="41">
        <v>16.175545916642676</v>
      </c>
    </row>
    <row r="50" spans="1:6" x14ac:dyDescent="0.2">
      <c r="A50" s="45" t="s">
        <v>126</v>
      </c>
      <c r="B50" s="23">
        <v>3</v>
      </c>
      <c r="C50" s="24" t="s">
        <v>64</v>
      </c>
      <c r="D50" s="41">
        <v>9.0871742717108166</v>
      </c>
    </row>
    <row r="51" spans="1:6" x14ac:dyDescent="0.2">
      <c r="A51" s="45" t="s">
        <v>126</v>
      </c>
      <c r="B51" s="23">
        <v>4</v>
      </c>
      <c r="C51" s="24" t="s">
        <v>65</v>
      </c>
      <c r="D51" s="41">
        <v>7.3727359527287728</v>
      </c>
    </row>
    <row r="52" spans="1:6" x14ac:dyDescent="0.2">
      <c r="A52" s="45" t="s">
        <v>126</v>
      </c>
      <c r="B52" s="23">
        <v>5</v>
      </c>
      <c r="C52" s="24" t="s">
        <v>68</v>
      </c>
      <c r="D52" s="41">
        <v>5.8536797363699016</v>
      </c>
    </row>
    <row r="53" spans="1:6" x14ac:dyDescent="0.2">
      <c r="A53" s="45" t="s">
        <v>126</v>
      </c>
      <c r="B53" s="23">
        <v>6</v>
      </c>
      <c r="C53" s="24" t="s">
        <v>41</v>
      </c>
      <c r="D53" s="41">
        <v>0</v>
      </c>
    </row>
    <row r="54" spans="1:6" x14ac:dyDescent="0.2">
      <c r="A54" s="45" t="s">
        <v>126</v>
      </c>
      <c r="B54" s="23">
        <v>7</v>
      </c>
      <c r="C54" s="24" t="s">
        <v>41</v>
      </c>
      <c r="D54" s="41">
        <v>0</v>
      </c>
    </row>
    <row r="55" spans="1:6" x14ac:dyDescent="0.2">
      <c r="A55" s="45" t="s">
        <v>126</v>
      </c>
      <c r="B55" s="23">
        <v>8</v>
      </c>
      <c r="C55" s="24" t="s">
        <v>41</v>
      </c>
      <c r="D55" s="41">
        <v>0</v>
      </c>
    </row>
    <row r="56" spans="1:6" ht="15" x14ac:dyDescent="0.25">
      <c r="A56" s="45" t="s">
        <v>126</v>
      </c>
      <c r="B56" s="26" t="s">
        <v>69</v>
      </c>
      <c r="C56" s="48" t="s">
        <v>126</v>
      </c>
      <c r="D56" s="41">
        <v>58.666742301183746</v>
      </c>
      <c r="F56" s="27"/>
    </row>
    <row r="57" spans="1:6" x14ac:dyDescent="0.2">
      <c r="A57" s="45" t="s">
        <v>126</v>
      </c>
      <c r="B57" s="49" t="s">
        <v>126</v>
      </c>
      <c r="C57" s="46" t="s">
        <v>126</v>
      </c>
      <c r="D57" s="47" t="s">
        <v>126</v>
      </c>
    </row>
    <row r="58" spans="1:6" ht="15" x14ac:dyDescent="0.25">
      <c r="A58" s="45" t="s">
        <v>126</v>
      </c>
      <c r="B58" s="26" t="s">
        <v>70</v>
      </c>
      <c r="C58" s="48" t="s">
        <v>126</v>
      </c>
      <c r="D58" s="43">
        <v>299.30487715627669</v>
      </c>
      <c r="F58" s="27" t="s">
        <v>41</v>
      </c>
    </row>
    <row r="59" spans="1:6" x14ac:dyDescent="0.2">
      <c r="A59" s="45" t="s">
        <v>126</v>
      </c>
      <c r="B59" s="49" t="s">
        <v>126</v>
      </c>
      <c r="C59" s="46" t="s">
        <v>126</v>
      </c>
      <c r="D59" s="47" t="s">
        <v>126</v>
      </c>
    </row>
    <row r="60" spans="1:6" ht="15" x14ac:dyDescent="0.25">
      <c r="A60" s="45" t="s">
        <v>126</v>
      </c>
      <c r="B60" s="20" t="s">
        <v>71</v>
      </c>
      <c r="C60" s="46" t="s">
        <v>126</v>
      </c>
      <c r="D60" s="47" t="s">
        <v>126</v>
      </c>
    </row>
    <row r="61" spans="1:6" x14ac:dyDescent="0.2">
      <c r="A61" s="45" t="s">
        <v>126</v>
      </c>
      <c r="B61" s="23">
        <v>1</v>
      </c>
      <c r="C61" s="24" t="s">
        <v>72</v>
      </c>
      <c r="D61" s="41">
        <v>0.35165999999999997</v>
      </c>
    </row>
    <row r="62" spans="1:6" x14ac:dyDescent="0.2">
      <c r="A62" s="45" t="s">
        <v>126</v>
      </c>
      <c r="B62" s="23">
        <v>2</v>
      </c>
      <c r="C62" s="24" t="s">
        <v>73</v>
      </c>
      <c r="D62" s="41">
        <v>0.1034511007926</v>
      </c>
    </row>
    <row r="63" spans="1:6" x14ac:dyDescent="0.2">
      <c r="A63" s="45" t="s">
        <v>126</v>
      </c>
      <c r="B63" s="23">
        <v>3</v>
      </c>
      <c r="C63" s="24" t="s">
        <v>41</v>
      </c>
      <c r="D63" s="41">
        <v>0</v>
      </c>
    </row>
    <row r="64" spans="1:6" x14ac:dyDescent="0.2">
      <c r="A64" s="45" t="s">
        <v>126</v>
      </c>
      <c r="B64" s="23">
        <v>4</v>
      </c>
      <c r="C64" s="24" t="s">
        <v>41</v>
      </c>
      <c r="D64" s="41">
        <v>0</v>
      </c>
    </row>
    <row r="65" spans="1:6" ht="15" x14ac:dyDescent="0.25">
      <c r="A65" s="45" t="s">
        <v>126</v>
      </c>
      <c r="B65" s="26" t="s">
        <v>74</v>
      </c>
      <c r="C65" s="48" t="s">
        <v>126</v>
      </c>
      <c r="D65" s="41">
        <v>0.45511110079259998</v>
      </c>
      <c r="F65" s="27" t="s">
        <v>41</v>
      </c>
    </row>
    <row r="66" spans="1:6" x14ac:dyDescent="0.2">
      <c r="A66" s="45" t="s">
        <v>126</v>
      </c>
      <c r="B66" s="49" t="s">
        <v>126</v>
      </c>
      <c r="C66" s="46" t="s">
        <v>126</v>
      </c>
      <c r="D66" s="47" t="s">
        <v>126</v>
      </c>
    </row>
    <row r="67" spans="1:6" ht="15" x14ac:dyDescent="0.25">
      <c r="A67" s="45" t="s">
        <v>126</v>
      </c>
      <c r="B67" s="20" t="s">
        <v>75</v>
      </c>
      <c r="C67" s="46" t="s">
        <v>126</v>
      </c>
      <c r="D67" s="47" t="s">
        <v>126</v>
      </c>
    </row>
    <row r="68" spans="1:6" x14ac:dyDescent="0.2">
      <c r="A68" s="45" t="s">
        <v>126</v>
      </c>
      <c r="B68" s="23">
        <v>1</v>
      </c>
      <c r="C68" s="24" t="s">
        <v>76</v>
      </c>
      <c r="D68" s="41">
        <v>0</v>
      </c>
    </row>
    <row r="69" spans="1:6" x14ac:dyDescent="0.2">
      <c r="A69" s="45" t="s">
        <v>126</v>
      </c>
      <c r="B69" s="23">
        <v>2</v>
      </c>
      <c r="C69" s="24" t="s">
        <v>77</v>
      </c>
      <c r="D69" s="41">
        <v>0</v>
      </c>
    </row>
    <row r="70" spans="1:6" x14ac:dyDescent="0.2">
      <c r="A70" s="45" t="s">
        <v>126</v>
      </c>
      <c r="B70" s="23">
        <v>3</v>
      </c>
      <c r="C70" s="24" t="s">
        <v>62</v>
      </c>
      <c r="D70" s="41">
        <v>0</v>
      </c>
    </row>
    <row r="71" spans="1:6" ht="15" x14ac:dyDescent="0.25">
      <c r="A71" s="45" t="s">
        <v>126</v>
      </c>
      <c r="B71" s="26" t="s">
        <v>78</v>
      </c>
      <c r="C71" s="48" t="s">
        <v>126</v>
      </c>
      <c r="D71" s="41">
        <v>0</v>
      </c>
      <c r="F71" s="27" t="s">
        <v>41</v>
      </c>
    </row>
    <row r="72" spans="1:6" x14ac:dyDescent="0.2">
      <c r="A72" s="45" t="s">
        <v>126</v>
      </c>
      <c r="B72" s="49" t="s">
        <v>126</v>
      </c>
      <c r="C72" s="46" t="s">
        <v>126</v>
      </c>
      <c r="D72" s="47" t="s">
        <v>126</v>
      </c>
    </row>
    <row r="73" spans="1:6" ht="15.75" thickBot="1" x14ac:dyDescent="0.3">
      <c r="A73" s="45" t="s">
        <v>126</v>
      </c>
      <c r="B73" s="28" t="s">
        <v>79</v>
      </c>
      <c r="C73" s="50" t="s">
        <v>126</v>
      </c>
      <c r="D73" s="44">
        <f>550.441732081431+0.1</f>
        <v>550.54173208143106</v>
      </c>
      <c r="F73" s="27"/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6">
    <cfRule type="containsText" dxfId="4" priority="5" operator="containsText" text="FALSE">
      <formula>NOT(ISERROR(SEARCH("FALSE",F56)))</formula>
    </cfRule>
  </conditionalFormatting>
  <conditionalFormatting sqref="F58">
    <cfRule type="containsText" dxfId="3" priority="4" operator="containsText" text="FALSE">
      <formula>NOT(ISERROR(SEARCH("FALSE",F58)))</formula>
    </cfRule>
  </conditionalFormatting>
  <conditionalFormatting sqref="F65">
    <cfRule type="containsText" dxfId="2" priority="3" operator="containsText" text="FALSE">
      <formula>NOT(ISERROR(SEARCH("FALSE",F65)))</formula>
    </cfRule>
  </conditionalFormatting>
  <conditionalFormatting sqref="F71">
    <cfRule type="containsText" dxfId="1" priority="2" operator="containsText" text="FALSE">
      <formula>NOT(ISERROR(SEARCH("FALSE",F71)))</formula>
    </cfRule>
  </conditionalFormatting>
  <conditionalFormatting sqref="F73">
    <cfRule type="containsText" dxfId="0" priority="1" operator="containsText" text="FALSE">
      <formula>NOT(ISERROR(SEARCH("FALSE",F73)))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0B80-0608-4F67-8C44-CC96DA394187}">
  <dimension ref="A1:AZ112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375" bestFit="1" customWidth="1"/>
    <col min="4" max="4" width="11.375" customWidth="1"/>
    <col min="5" max="5" width="9" hidden="1" customWidth="1"/>
    <col min="6" max="6" width="14.75" hidden="1" customWidth="1"/>
    <col min="7" max="7" width="12.25" hidden="1" customWidth="1"/>
    <col min="8" max="52" width="0" hidden="1" customWidth="1"/>
    <col min="53" max="16384" width="9" hidden="1"/>
  </cols>
  <sheetData>
    <row r="1" spans="1:7" ht="15" x14ac:dyDescent="0.25">
      <c r="B1" s="12" t="s">
        <v>42</v>
      </c>
      <c r="C1" s="19"/>
      <c r="D1" s="1"/>
      <c r="E1" s="1"/>
      <c r="F1" s="1"/>
      <c r="G1" s="1"/>
    </row>
    <row r="2" spans="1:7" x14ac:dyDescent="0.2">
      <c r="B2" s="33" t="s">
        <v>124</v>
      </c>
      <c r="C2" s="19"/>
      <c r="D2" s="14">
        <v>45657</v>
      </c>
      <c r="E2" s="1"/>
      <c r="F2" s="1"/>
    </row>
    <row r="3" spans="1:7" ht="15.75" thickBot="1" x14ac:dyDescent="0.3">
      <c r="B3" s="17" t="s">
        <v>123</v>
      </c>
      <c r="C3" s="19"/>
      <c r="E3" s="1"/>
      <c r="F3" s="1"/>
    </row>
    <row r="4" spans="1:7" ht="15" x14ac:dyDescent="0.25">
      <c r="B4" s="20"/>
      <c r="C4" s="25"/>
      <c r="D4" s="16" t="s">
        <v>45</v>
      </c>
    </row>
    <row r="5" spans="1:7" ht="15" x14ac:dyDescent="0.25">
      <c r="B5" s="38" t="s">
        <v>80</v>
      </c>
      <c r="C5" s="51"/>
      <c r="D5" s="22"/>
      <c r="F5" s="27"/>
    </row>
    <row r="6" spans="1:7" ht="15" x14ac:dyDescent="0.25">
      <c r="A6" t="s">
        <v>125</v>
      </c>
      <c r="B6" s="30" t="s">
        <v>129</v>
      </c>
      <c r="C6" s="52" t="s">
        <v>76</v>
      </c>
      <c r="D6" s="57" t="s">
        <v>130</v>
      </c>
      <c r="F6" s="27"/>
    </row>
    <row r="7" spans="1:7" ht="15" x14ac:dyDescent="0.25">
      <c r="A7" s="45" t="s">
        <v>126</v>
      </c>
      <c r="B7" s="30">
        <v>2</v>
      </c>
      <c r="C7" s="24" t="s">
        <v>77</v>
      </c>
      <c r="D7" s="41">
        <v>14.689533466476528</v>
      </c>
      <c r="F7" s="27"/>
    </row>
    <row r="8" spans="1:7" ht="15" x14ac:dyDescent="0.25">
      <c r="A8" s="45" t="s">
        <v>126</v>
      </c>
      <c r="B8" s="30">
        <v>3</v>
      </c>
      <c r="C8" s="24" t="s">
        <v>81</v>
      </c>
      <c r="D8" s="41">
        <v>10.924688147008469</v>
      </c>
      <c r="F8" s="27"/>
    </row>
    <row r="9" spans="1:7" ht="15" x14ac:dyDescent="0.25">
      <c r="A9" s="45" t="s">
        <v>126</v>
      </c>
      <c r="B9" s="30">
        <v>4</v>
      </c>
      <c r="C9" s="24" t="s">
        <v>82</v>
      </c>
      <c r="D9" s="41">
        <v>10.186202527027522</v>
      </c>
      <c r="F9" s="27"/>
    </row>
    <row r="10" spans="1:7" ht="15" x14ac:dyDescent="0.25">
      <c r="A10" s="45" t="s">
        <v>126</v>
      </c>
      <c r="B10" s="30">
        <v>5</v>
      </c>
      <c r="C10" s="24" t="s">
        <v>83</v>
      </c>
      <c r="D10" s="41">
        <v>9.9821969909541934</v>
      </c>
      <c r="F10" s="27"/>
    </row>
    <row r="11" spans="1:7" ht="15" x14ac:dyDescent="0.25">
      <c r="A11" s="45" t="s">
        <v>126</v>
      </c>
      <c r="B11" s="30">
        <v>6</v>
      </c>
      <c r="C11" s="24" t="s">
        <v>84</v>
      </c>
      <c r="D11" s="41">
        <v>8.2556570352872694</v>
      </c>
      <c r="F11" s="27"/>
    </row>
    <row r="12" spans="1:7" ht="15" x14ac:dyDescent="0.25">
      <c r="A12" s="45" t="s">
        <v>126</v>
      </c>
      <c r="B12" s="30">
        <v>7</v>
      </c>
      <c r="C12" s="24" t="s">
        <v>85</v>
      </c>
      <c r="D12" s="41">
        <v>0</v>
      </c>
      <c r="F12" s="27"/>
    </row>
    <row r="13" spans="1:7" ht="15" x14ac:dyDescent="0.25">
      <c r="A13" s="45" t="s">
        <v>126</v>
      </c>
      <c r="B13" s="30">
        <v>8</v>
      </c>
      <c r="C13" s="24" t="s">
        <v>86</v>
      </c>
      <c r="D13" s="41">
        <v>0</v>
      </c>
      <c r="F13" s="27"/>
    </row>
    <row r="14" spans="1:7" ht="15" x14ac:dyDescent="0.25">
      <c r="A14" s="45" t="s">
        <v>126</v>
      </c>
      <c r="B14" s="30">
        <v>9</v>
      </c>
      <c r="C14" s="24" t="s">
        <v>62</v>
      </c>
      <c r="D14" s="41">
        <v>24.746738017984228</v>
      </c>
      <c r="F14" s="27"/>
    </row>
    <row r="15" spans="1:7" ht="15" x14ac:dyDescent="0.25">
      <c r="A15" s="45" t="s">
        <v>126</v>
      </c>
      <c r="B15" s="26" t="s">
        <v>87</v>
      </c>
      <c r="C15" s="48" t="s">
        <v>126</v>
      </c>
      <c r="D15" s="42">
        <v>94.765005857555863</v>
      </c>
      <c r="F15" s="27" t="s">
        <v>41</v>
      </c>
    </row>
    <row r="16" spans="1:7" ht="15" x14ac:dyDescent="0.25">
      <c r="A16" s="45" t="s">
        <v>126</v>
      </c>
      <c r="B16" s="54" t="s">
        <v>126</v>
      </c>
      <c r="C16" s="48" t="s">
        <v>126</v>
      </c>
      <c r="D16" s="55" t="s">
        <v>126</v>
      </c>
      <c r="F16" s="27"/>
    </row>
    <row r="17" spans="1:6" ht="15" x14ac:dyDescent="0.25">
      <c r="A17" s="45" t="s">
        <v>126</v>
      </c>
      <c r="B17" s="26" t="s">
        <v>88</v>
      </c>
      <c r="C17" s="48" t="s">
        <v>126</v>
      </c>
      <c r="D17" s="55" t="s">
        <v>126</v>
      </c>
      <c r="F17" s="27"/>
    </row>
    <row r="18" spans="1:6" ht="15" x14ac:dyDescent="0.25">
      <c r="A18" s="45" t="s">
        <v>126</v>
      </c>
      <c r="B18" s="30">
        <v>1</v>
      </c>
      <c r="C18" s="24" t="s">
        <v>76</v>
      </c>
      <c r="D18" s="41">
        <v>0</v>
      </c>
      <c r="F18" s="27"/>
    </row>
    <row r="19" spans="1:6" ht="15" x14ac:dyDescent="0.25">
      <c r="A19" s="45" t="s">
        <v>126</v>
      </c>
      <c r="B19" s="30">
        <v>2</v>
      </c>
      <c r="C19" s="24" t="s">
        <v>77</v>
      </c>
      <c r="D19" s="41">
        <v>0</v>
      </c>
      <c r="F19" s="27"/>
    </row>
    <row r="20" spans="1:6" ht="15" x14ac:dyDescent="0.25">
      <c r="A20" s="45" t="s">
        <v>126</v>
      </c>
      <c r="B20" s="30">
        <v>3</v>
      </c>
      <c r="C20" s="24" t="s">
        <v>81</v>
      </c>
      <c r="D20" s="41">
        <v>0</v>
      </c>
      <c r="F20" s="27"/>
    </row>
    <row r="21" spans="1:6" ht="15" x14ac:dyDescent="0.25">
      <c r="A21" s="45" t="s">
        <v>126</v>
      </c>
      <c r="B21" s="30">
        <v>4</v>
      </c>
      <c r="C21" s="24" t="s">
        <v>82</v>
      </c>
      <c r="D21" s="41">
        <v>0</v>
      </c>
      <c r="F21" s="27"/>
    </row>
    <row r="22" spans="1:6" ht="15" x14ac:dyDescent="0.25">
      <c r="A22" s="45" t="s">
        <v>126</v>
      </c>
      <c r="B22" s="30">
        <v>5</v>
      </c>
      <c r="C22" s="24" t="s">
        <v>83</v>
      </c>
      <c r="D22" s="41">
        <v>0</v>
      </c>
      <c r="F22" s="27"/>
    </row>
    <row r="23" spans="1:6" ht="15" x14ac:dyDescent="0.25">
      <c r="A23" s="45" t="s">
        <v>126</v>
      </c>
      <c r="B23" s="30">
        <v>6</v>
      </c>
      <c r="C23" s="24" t="s">
        <v>84</v>
      </c>
      <c r="D23" s="41">
        <v>0</v>
      </c>
      <c r="F23" s="27"/>
    </row>
    <row r="24" spans="1:6" ht="15" x14ac:dyDescent="0.25">
      <c r="A24" s="45" t="s">
        <v>126</v>
      </c>
      <c r="B24" s="30">
        <v>7</v>
      </c>
      <c r="C24" s="24" t="s">
        <v>85</v>
      </c>
      <c r="D24" s="41">
        <v>0</v>
      </c>
      <c r="F24" s="27"/>
    </row>
    <row r="25" spans="1:6" ht="15" x14ac:dyDescent="0.25">
      <c r="A25" s="45" t="s">
        <v>126</v>
      </c>
      <c r="B25" s="30">
        <v>8</v>
      </c>
      <c r="C25" s="24" t="s">
        <v>86</v>
      </c>
      <c r="D25" s="41">
        <v>0</v>
      </c>
      <c r="F25" s="27"/>
    </row>
    <row r="26" spans="1:6" ht="15" x14ac:dyDescent="0.25">
      <c r="A26" s="45" t="s">
        <v>126</v>
      </c>
      <c r="B26" s="30">
        <v>9</v>
      </c>
      <c r="C26" s="24" t="s">
        <v>62</v>
      </c>
      <c r="D26" s="41">
        <v>756.36001181994266</v>
      </c>
      <c r="F26" s="27"/>
    </row>
    <row r="27" spans="1:6" ht="15" x14ac:dyDescent="0.25">
      <c r="A27" s="45" t="s">
        <v>126</v>
      </c>
      <c r="B27" s="26" t="s">
        <v>89</v>
      </c>
      <c r="C27" s="48" t="s">
        <v>126</v>
      </c>
      <c r="D27" s="42">
        <v>756.36001181994266</v>
      </c>
      <c r="F27" s="27" t="s">
        <v>41</v>
      </c>
    </row>
    <row r="28" spans="1:6" ht="15" x14ac:dyDescent="0.25">
      <c r="A28" s="45" t="s">
        <v>126</v>
      </c>
      <c r="B28" s="54" t="s">
        <v>126</v>
      </c>
      <c r="C28" s="48" t="s">
        <v>126</v>
      </c>
      <c r="D28" s="55" t="s">
        <v>126</v>
      </c>
      <c r="F28" s="27"/>
    </row>
    <row r="29" spans="1:6" ht="15" x14ac:dyDescent="0.25">
      <c r="A29" s="45" t="s">
        <v>126</v>
      </c>
      <c r="B29" s="26" t="s">
        <v>90</v>
      </c>
      <c r="C29" s="48" t="s">
        <v>126</v>
      </c>
      <c r="D29" s="55" t="s">
        <v>126</v>
      </c>
      <c r="F29" s="27"/>
    </row>
    <row r="30" spans="1:6" ht="15" x14ac:dyDescent="0.25">
      <c r="A30" s="45" t="s">
        <v>126</v>
      </c>
      <c r="B30" s="30">
        <v>1</v>
      </c>
      <c r="C30" s="24" t="s">
        <v>76</v>
      </c>
      <c r="D30" s="41">
        <v>0</v>
      </c>
      <c r="F30" s="27"/>
    </row>
    <row r="31" spans="1:6" ht="15" x14ac:dyDescent="0.25">
      <c r="A31" s="45" t="s">
        <v>126</v>
      </c>
      <c r="B31" s="30">
        <v>2</v>
      </c>
      <c r="C31" s="24" t="s">
        <v>77</v>
      </c>
      <c r="D31" s="41">
        <v>0</v>
      </c>
      <c r="F31" s="27"/>
    </row>
    <row r="32" spans="1:6" ht="15" x14ac:dyDescent="0.25">
      <c r="A32" s="45" t="s">
        <v>126</v>
      </c>
      <c r="B32" s="30">
        <v>3</v>
      </c>
      <c r="C32" s="24" t="s">
        <v>62</v>
      </c>
      <c r="D32" s="41">
        <v>0</v>
      </c>
      <c r="F32" s="27"/>
    </row>
    <row r="33" spans="1:6" ht="15" x14ac:dyDescent="0.25">
      <c r="A33" s="45" t="s">
        <v>126</v>
      </c>
      <c r="B33" s="26" t="s">
        <v>91</v>
      </c>
      <c r="C33" s="48" t="s">
        <v>126</v>
      </c>
      <c r="D33" s="41">
        <v>0</v>
      </c>
      <c r="F33" s="27" t="s">
        <v>41</v>
      </c>
    </row>
    <row r="34" spans="1:6" ht="15" x14ac:dyDescent="0.25">
      <c r="A34" s="45" t="s">
        <v>126</v>
      </c>
      <c r="B34" s="54" t="s">
        <v>126</v>
      </c>
      <c r="C34" s="48" t="s">
        <v>126</v>
      </c>
      <c r="D34" s="55" t="s">
        <v>126</v>
      </c>
      <c r="F34" s="27"/>
    </row>
    <row r="35" spans="1:6" ht="15" x14ac:dyDescent="0.25">
      <c r="A35" s="45" t="s">
        <v>126</v>
      </c>
      <c r="B35" s="26" t="s">
        <v>92</v>
      </c>
      <c r="C35" s="48" t="s">
        <v>126</v>
      </c>
      <c r="D35" s="55" t="s">
        <v>126</v>
      </c>
      <c r="F35" s="27"/>
    </row>
    <row r="36" spans="1:6" ht="15" x14ac:dyDescent="0.25">
      <c r="A36" s="45" t="s">
        <v>126</v>
      </c>
      <c r="B36" s="30">
        <v>1</v>
      </c>
      <c r="C36" s="24" t="s">
        <v>76</v>
      </c>
      <c r="D36" s="41">
        <v>0</v>
      </c>
      <c r="F36" s="27"/>
    </row>
    <row r="37" spans="1:6" ht="15" x14ac:dyDescent="0.25">
      <c r="A37" s="45" t="s">
        <v>126</v>
      </c>
      <c r="B37" s="30">
        <v>2</v>
      </c>
      <c r="C37" s="24" t="s">
        <v>77</v>
      </c>
      <c r="D37" s="41">
        <v>0</v>
      </c>
      <c r="F37" s="27"/>
    </row>
    <row r="38" spans="1:6" ht="15" x14ac:dyDescent="0.25">
      <c r="A38" s="45" t="s">
        <v>126</v>
      </c>
      <c r="B38" s="30">
        <v>3</v>
      </c>
      <c r="C38" s="24" t="s">
        <v>62</v>
      </c>
      <c r="D38" s="41">
        <v>0</v>
      </c>
      <c r="F38" s="27"/>
    </row>
    <row r="39" spans="1:6" ht="15" x14ac:dyDescent="0.25">
      <c r="A39" s="45" t="s">
        <v>126</v>
      </c>
      <c r="B39" s="26" t="s">
        <v>93</v>
      </c>
      <c r="C39" s="48" t="s">
        <v>126</v>
      </c>
      <c r="D39" s="41">
        <v>0</v>
      </c>
      <c r="F39" s="27" t="s">
        <v>41</v>
      </c>
    </row>
    <row r="40" spans="1:6" ht="15" x14ac:dyDescent="0.25">
      <c r="A40" s="45" t="s">
        <v>126</v>
      </c>
      <c r="B40" s="54" t="s">
        <v>126</v>
      </c>
      <c r="C40" s="48" t="s">
        <v>126</v>
      </c>
      <c r="D40" s="55" t="s">
        <v>126</v>
      </c>
      <c r="F40" s="27"/>
    </row>
    <row r="41" spans="1:6" ht="15" x14ac:dyDescent="0.25">
      <c r="A41" s="45" t="s">
        <v>126</v>
      </c>
      <c r="B41" s="26" t="s">
        <v>94</v>
      </c>
      <c r="C41" s="48" t="s">
        <v>126</v>
      </c>
      <c r="D41" s="55" t="s">
        <v>126</v>
      </c>
      <c r="F41" s="27"/>
    </row>
    <row r="42" spans="1:6" ht="15" x14ac:dyDescent="0.25">
      <c r="A42" s="45" t="s">
        <v>126</v>
      </c>
      <c r="B42" s="30">
        <v>1</v>
      </c>
      <c r="C42" s="24" t="s">
        <v>95</v>
      </c>
      <c r="D42" s="41">
        <v>2.8832300000000011</v>
      </c>
      <c r="F42" s="27"/>
    </row>
    <row r="43" spans="1:6" ht="15" x14ac:dyDescent="0.25">
      <c r="A43" s="45" t="s">
        <v>126</v>
      </c>
      <c r="B43" s="30">
        <v>2</v>
      </c>
      <c r="C43" s="24" t="s">
        <v>96</v>
      </c>
      <c r="D43" s="41">
        <v>1.8705400000000001</v>
      </c>
      <c r="F43" s="27"/>
    </row>
    <row r="44" spans="1:6" ht="15" x14ac:dyDescent="0.25">
      <c r="A44" s="45" t="s">
        <v>126</v>
      </c>
      <c r="B44" s="30">
        <v>3</v>
      </c>
      <c r="C44" s="24" t="s">
        <v>97</v>
      </c>
      <c r="D44" s="41">
        <v>1.00301</v>
      </c>
      <c r="F44" s="27"/>
    </row>
    <row r="45" spans="1:6" ht="15" x14ac:dyDescent="0.25">
      <c r="A45" s="45" t="s">
        <v>126</v>
      </c>
      <c r="B45" s="30">
        <v>4</v>
      </c>
      <c r="C45" s="24" t="s">
        <v>41</v>
      </c>
      <c r="D45" s="41">
        <v>0</v>
      </c>
      <c r="F45" s="27"/>
    </row>
    <row r="46" spans="1:6" ht="15" x14ac:dyDescent="0.25">
      <c r="A46" s="45" t="s">
        <v>126</v>
      </c>
      <c r="B46" s="30">
        <v>5</v>
      </c>
      <c r="C46" s="24" t="s">
        <v>41</v>
      </c>
      <c r="D46" s="41">
        <v>0</v>
      </c>
      <c r="F46" s="27"/>
    </row>
    <row r="47" spans="1:6" ht="15" x14ac:dyDescent="0.25">
      <c r="A47" s="45" t="s">
        <v>126</v>
      </c>
      <c r="B47" s="30">
        <v>6</v>
      </c>
      <c r="C47" s="24" t="s">
        <v>41</v>
      </c>
      <c r="D47" s="41">
        <v>0</v>
      </c>
      <c r="F47" s="27"/>
    </row>
    <row r="48" spans="1:6" ht="15" x14ac:dyDescent="0.25">
      <c r="A48" s="45" t="s">
        <v>126</v>
      </c>
      <c r="B48" s="30">
        <v>7</v>
      </c>
      <c r="C48" s="24" t="s">
        <v>41</v>
      </c>
      <c r="D48" s="41">
        <v>0</v>
      </c>
      <c r="F48" s="27"/>
    </row>
    <row r="49" spans="1:6" ht="15" x14ac:dyDescent="0.25">
      <c r="A49" s="45" t="s">
        <v>126</v>
      </c>
      <c r="B49" s="30">
        <v>8</v>
      </c>
      <c r="C49" s="24" t="s">
        <v>41</v>
      </c>
      <c r="D49" s="41">
        <v>0</v>
      </c>
      <c r="F49" s="27"/>
    </row>
    <row r="50" spans="1:6" ht="15" x14ac:dyDescent="0.25">
      <c r="A50" s="45" t="s">
        <v>126</v>
      </c>
      <c r="B50" s="30">
        <v>9</v>
      </c>
      <c r="C50" s="24" t="s">
        <v>62</v>
      </c>
      <c r="D50" s="41">
        <v>0</v>
      </c>
      <c r="F50" s="27"/>
    </row>
    <row r="51" spans="1:6" ht="15" x14ac:dyDescent="0.25">
      <c r="A51" s="45" t="s">
        <v>126</v>
      </c>
      <c r="B51" s="26" t="s">
        <v>98</v>
      </c>
      <c r="C51" s="48" t="s">
        <v>126</v>
      </c>
      <c r="D51" s="41">
        <v>5.7567800000000009</v>
      </c>
      <c r="F51" s="27" t="s">
        <v>41</v>
      </c>
    </row>
    <row r="52" spans="1:6" ht="15" x14ac:dyDescent="0.25">
      <c r="A52" s="45" t="s">
        <v>126</v>
      </c>
      <c r="B52" s="54" t="s">
        <v>126</v>
      </c>
      <c r="C52" s="48" t="s">
        <v>126</v>
      </c>
      <c r="D52" s="55" t="s">
        <v>126</v>
      </c>
      <c r="F52" s="27"/>
    </row>
    <row r="53" spans="1:6" ht="15" x14ac:dyDescent="0.25">
      <c r="A53" s="45" t="s">
        <v>126</v>
      </c>
      <c r="B53" s="26" t="s">
        <v>99</v>
      </c>
      <c r="C53" s="48" t="s">
        <v>126</v>
      </c>
      <c r="D53" s="55" t="s">
        <v>126</v>
      </c>
      <c r="F53" s="27"/>
    </row>
    <row r="54" spans="1:6" ht="15" x14ac:dyDescent="0.25">
      <c r="A54" s="45" t="s">
        <v>126</v>
      </c>
      <c r="B54" s="30">
        <v>1</v>
      </c>
      <c r="C54" s="24" t="s">
        <v>100</v>
      </c>
      <c r="D54" s="41">
        <v>31.825555591364616</v>
      </c>
      <c r="F54" s="27"/>
    </row>
    <row r="55" spans="1:6" ht="15" x14ac:dyDescent="0.25">
      <c r="A55" s="45" t="s">
        <v>126</v>
      </c>
      <c r="B55" s="30">
        <v>2</v>
      </c>
      <c r="C55" s="24" t="s">
        <v>101</v>
      </c>
      <c r="D55" s="41">
        <v>15.224459485751401</v>
      </c>
      <c r="F55" s="27"/>
    </row>
    <row r="56" spans="1:6" ht="15" x14ac:dyDescent="0.25">
      <c r="A56" s="45" t="s">
        <v>126</v>
      </c>
      <c r="B56" s="30">
        <v>3</v>
      </c>
      <c r="C56" s="24" t="s">
        <v>102</v>
      </c>
      <c r="D56" s="41">
        <v>15.173670110478181</v>
      </c>
      <c r="F56" s="27"/>
    </row>
    <row r="57" spans="1:6" ht="15" x14ac:dyDescent="0.25">
      <c r="A57" s="45" t="s">
        <v>126</v>
      </c>
      <c r="B57" s="30">
        <v>4</v>
      </c>
      <c r="C57" s="24" t="s">
        <v>41</v>
      </c>
      <c r="D57" s="41">
        <v>0</v>
      </c>
      <c r="F57" s="27"/>
    </row>
    <row r="58" spans="1:6" ht="15" x14ac:dyDescent="0.25">
      <c r="A58" s="45" t="s">
        <v>126</v>
      </c>
      <c r="B58" s="30">
        <v>5</v>
      </c>
      <c r="C58" s="24" t="s">
        <v>41</v>
      </c>
      <c r="D58" s="41">
        <v>0</v>
      </c>
      <c r="F58" s="27"/>
    </row>
    <row r="59" spans="1:6" ht="15" x14ac:dyDescent="0.25">
      <c r="A59" s="45" t="s">
        <v>126</v>
      </c>
      <c r="B59" s="30">
        <v>6</v>
      </c>
      <c r="C59" s="24" t="s">
        <v>41</v>
      </c>
      <c r="D59" s="41">
        <v>0</v>
      </c>
      <c r="F59" s="27"/>
    </row>
    <row r="60" spans="1:6" ht="15" x14ac:dyDescent="0.25">
      <c r="A60" s="45" t="s">
        <v>126</v>
      </c>
      <c r="B60" s="30">
        <v>7</v>
      </c>
      <c r="C60" s="24" t="s">
        <v>41</v>
      </c>
      <c r="D60" s="41">
        <v>0</v>
      </c>
      <c r="F60" s="27"/>
    </row>
    <row r="61" spans="1:6" ht="15" x14ac:dyDescent="0.25">
      <c r="A61" s="45" t="s">
        <v>126</v>
      </c>
      <c r="B61" s="30">
        <v>8</v>
      </c>
      <c r="C61" s="24" t="s">
        <v>41</v>
      </c>
      <c r="D61" s="41">
        <v>0</v>
      </c>
      <c r="F61" s="27"/>
    </row>
    <row r="62" spans="1:6" ht="15" x14ac:dyDescent="0.25">
      <c r="A62" s="45" t="s">
        <v>126</v>
      </c>
      <c r="B62" s="30">
        <v>9</v>
      </c>
      <c r="C62" s="24" t="s">
        <v>62</v>
      </c>
      <c r="D62" s="41">
        <v>74.135585530378606</v>
      </c>
      <c r="F62" s="27"/>
    </row>
    <row r="63" spans="1:6" ht="15" x14ac:dyDescent="0.25">
      <c r="A63" s="45" t="s">
        <v>126</v>
      </c>
      <c r="B63" s="26" t="s">
        <v>103</v>
      </c>
      <c r="C63" s="48" t="s">
        <v>126</v>
      </c>
      <c r="D63" s="41">
        <v>136.35927071797281</v>
      </c>
      <c r="F63" s="27" t="s">
        <v>41</v>
      </c>
    </row>
    <row r="64" spans="1:6" ht="15" x14ac:dyDescent="0.25">
      <c r="A64" s="45" t="s">
        <v>126</v>
      </c>
      <c r="B64" s="54" t="s">
        <v>126</v>
      </c>
      <c r="C64" s="48" t="s">
        <v>126</v>
      </c>
      <c r="D64" s="55" t="s">
        <v>126</v>
      </c>
      <c r="F64" s="27"/>
    </row>
    <row r="65" spans="1:6" ht="15" x14ac:dyDescent="0.25">
      <c r="A65" s="45" t="s">
        <v>126</v>
      </c>
      <c r="B65" s="26" t="s">
        <v>104</v>
      </c>
      <c r="C65" s="48" t="s">
        <v>126</v>
      </c>
      <c r="D65" s="55" t="s">
        <v>126</v>
      </c>
      <c r="F65" s="27"/>
    </row>
    <row r="66" spans="1:6" ht="15" x14ac:dyDescent="0.25">
      <c r="A66" s="45" t="s">
        <v>126</v>
      </c>
      <c r="B66" s="26" t="s">
        <v>105</v>
      </c>
      <c r="C66" s="48" t="s">
        <v>126</v>
      </c>
      <c r="D66" s="55" t="s">
        <v>126</v>
      </c>
      <c r="F66" s="27"/>
    </row>
    <row r="67" spans="1:6" ht="15" x14ac:dyDescent="0.25">
      <c r="A67" s="45" t="s">
        <v>126</v>
      </c>
      <c r="B67" s="30">
        <v>1</v>
      </c>
      <c r="C67" s="24" t="s">
        <v>41</v>
      </c>
      <c r="D67" s="41">
        <v>0</v>
      </c>
      <c r="F67" s="27"/>
    </row>
    <row r="68" spans="1:6" ht="15" x14ac:dyDescent="0.25">
      <c r="A68" s="45" t="s">
        <v>126</v>
      </c>
      <c r="B68" s="30">
        <v>2</v>
      </c>
      <c r="C68" s="24" t="s">
        <v>41</v>
      </c>
      <c r="D68" s="41">
        <v>0</v>
      </c>
      <c r="F68" s="27"/>
    </row>
    <row r="69" spans="1:6" ht="15" x14ac:dyDescent="0.25">
      <c r="A69" s="45" t="s">
        <v>126</v>
      </c>
      <c r="B69" s="30">
        <v>3</v>
      </c>
      <c r="C69" s="24" t="s">
        <v>41</v>
      </c>
      <c r="D69" s="41">
        <v>0</v>
      </c>
      <c r="F69" s="27"/>
    </row>
    <row r="70" spans="1:6" ht="15" x14ac:dyDescent="0.25">
      <c r="A70" s="45" t="s">
        <v>126</v>
      </c>
      <c r="B70" s="30">
        <v>4</v>
      </c>
      <c r="C70" s="24" t="s">
        <v>41</v>
      </c>
      <c r="D70" s="41">
        <v>0</v>
      </c>
      <c r="F70" s="27"/>
    </row>
    <row r="71" spans="1:6" ht="15" x14ac:dyDescent="0.25">
      <c r="A71" s="45" t="s">
        <v>126</v>
      </c>
      <c r="B71" s="30">
        <v>5</v>
      </c>
      <c r="C71" s="24" t="s">
        <v>62</v>
      </c>
      <c r="D71" s="41">
        <v>0</v>
      </c>
      <c r="F71" s="27"/>
    </row>
    <row r="72" spans="1:6" ht="15" x14ac:dyDescent="0.25">
      <c r="A72" s="45" t="s">
        <v>126</v>
      </c>
      <c r="B72" s="26" t="s">
        <v>106</v>
      </c>
      <c r="C72" s="48" t="s">
        <v>126</v>
      </c>
      <c r="D72" s="41">
        <v>0</v>
      </c>
      <c r="F72" s="27" t="s">
        <v>41</v>
      </c>
    </row>
    <row r="73" spans="1:6" ht="15" x14ac:dyDescent="0.25">
      <c r="A73" s="45" t="s">
        <v>126</v>
      </c>
      <c r="B73" s="54" t="s">
        <v>126</v>
      </c>
      <c r="C73" s="48" t="s">
        <v>126</v>
      </c>
      <c r="D73" s="55" t="s">
        <v>126</v>
      </c>
      <c r="F73" s="27"/>
    </row>
    <row r="74" spans="1:6" ht="15" x14ac:dyDescent="0.25">
      <c r="A74" s="45" t="s">
        <v>126</v>
      </c>
      <c r="B74" s="26" t="s">
        <v>107</v>
      </c>
      <c r="C74" s="48" t="s">
        <v>126</v>
      </c>
      <c r="D74" s="55" t="s">
        <v>126</v>
      </c>
      <c r="F74" s="27"/>
    </row>
    <row r="75" spans="1:6" ht="15" x14ac:dyDescent="0.25">
      <c r="A75" s="45" t="s">
        <v>126</v>
      </c>
      <c r="B75" s="30">
        <v>1</v>
      </c>
      <c r="C75" s="24" t="s">
        <v>108</v>
      </c>
      <c r="D75" s="41">
        <v>5.8746088691892249</v>
      </c>
      <c r="F75" s="27"/>
    </row>
    <row r="76" spans="1:6" ht="15" x14ac:dyDescent="0.25">
      <c r="A76" s="45" t="s">
        <v>126</v>
      </c>
      <c r="B76" s="30">
        <v>2</v>
      </c>
      <c r="C76" s="24" t="s">
        <v>109</v>
      </c>
      <c r="D76" s="41">
        <v>4.4997373340476594</v>
      </c>
      <c r="F76" s="27"/>
    </row>
    <row r="77" spans="1:6" ht="15" x14ac:dyDescent="0.25">
      <c r="A77" s="45" t="s">
        <v>126</v>
      </c>
      <c r="B77" s="30">
        <v>3</v>
      </c>
      <c r="C77" s="24" t="s">
        <v>110</v>
      </c>
      <c r="D77" s="41">
        <v>4.2427541665270017</v>
      </c>
      <c r="F77" s="27"/>
    </row>
    <row r="78" spans="1:6" ht="15" x14ac:dyDescent="0.25">
      <c r="A78" s="45" t="s">
        <v>126</v>
      </c>
      <c r="B78" s="30">
        <v>4</v>
      </c>
      <c r="C78" s="24" t="s">
        <v>111</v>
      </c>
      <c r="D78" s="41">
        <v>3.8500440966616947</v>
      </c>
      <c r="F78" s="27"/>
    </row>
    <row r="79" spans="1:6" ht="15" x14ac:dyDescent="0.25">
      <c r="A79" s="45" t="s">
        <v>126</v>
      </c>
      <c r="B79" s="30">
        <v>5</v>
      </c>
      <c r="C79" s="24" t="s">
        <v>112</v>
      </c>
      <c r="D79" s="41">
        <v>3.2211013280025536</v>
      </c>
      <c r="F79" s="27"/>
    </row>
    <row r="80" spans="1:6" ht="15" x14ac:dyDescent="0.25">
      <c r="A80" s="45" t="s">
        <v>126</v>
      </c>
      <c r="B80" s="30">
        <v>6</v>
      </c>
      <c r="C80" s="24" t="s">
        <v>113</v>
      </c>
      <c r="D80" s="41">
        <v>2.27947932617997</v>
      </c>
      <c r="F80" s="27"/>
    </row>
    <row r="81" spans="1:6" ht="15" x14ac:dyDescent="0.25">
      <c r="A81" s="45" t="s">
        <v>126</v>
      </c>
      <c r="B81" s="30">
        <v>7</v>
      </c>
      <c r="C81" s="24" t="s">
        <v>102</v>
      </c>
      <c r="D81" s="41">
        <v>2.0827414026008477</v>
      </c>
      <c r="F81" s="27"/>
    </row>
    <row r="82" spans="1:6" ht="15" x14ac:dyDescent="0.25">
      <c r="A82" s="45" t="s">
        <v>126</v>
      </c>
      <c r="B82" s="30">
        <v>8</v>
      </c>
      <c r="C82" s="24" t="s">
        <v>114</v>
      </c>
      <c r="D82" s="41">
        <v>1.6885865565544687</v>
      </c>
      <c r="F82" s="27"/>
    </row>
    <row r="83" spans="1:6" ht="15" x14ac:dyDescent="0.25">
      <c r="A83" s="45" t="s">
        <v>126</v>
      </c>
      <c r="B83" s="30">
        <v>9</v>
      </c>
      <c r="C83" s="24" t="s">
        <v>62</v>
      </c>
      <c r="D83" s="41">
        <f>0.203610815518248+0.3</f>
        <v>0.50361081551824793</v>
      </c>
      <c r="F83" s="27"/>
    </row>
    <row r="84" spans="1:6" ht="15" x14ac:dyDescent="0.25">
      <c r="A84" s="45" t="s">
        <v>126</v>
      </c>
      <c r="B84" s="26" t="s">
        <v>115</v>
      </c>
      <c r="C84" s="48" t="s">
        <v>126</v>
      </c>
      <c r="D84" s="41">
        <v>27.942663895281669</v>
      </c>
      <c r="F84" s="27" t="s">
        <v>41</v>
      </c>
    </row>
    <row r="85" spans="1:6" ht="15" x14ac:dyDescent="0.25">
      <c r="A85" s="45" t="s">
        <v>126</v>
      </c>
      <c r="B85" s="54" t="s">
        <v>126</v>
      </c>
      <c r="C85" s="48" t="s">
        <v>126</v>
      </c>
      <c r="D85" s="55" t="s">
        <v>126</v>
      </c>
      <c r="F85" s="27"/>
    </row>
    <row r="86" spans="1:6" ht="15" x14ac:dyDescent="0.25">
      <c r="A86" s="45" t="s">
        <v>126</v>
      </c>
      <c r="B86" s="26" t="s">
        <v>116</v>
      </c>
      <c r="C86" s="48" t="s">
        <v>126</v>
      </c>
      <c r="D86" s="55" t="s">
        <v>126</v>
      </c>
      <c r="F86" s="27"/>
    </row>
    <row r="87" spans="1:6" ht="15" x14ac:dyDescent="0.25">
      <c r="A87" s="45" t="s">
        <v>126</v>
      </c>
      <c r="B87" s="30">
        <v>1</v>
      </c>
      <c r="C87" s="24" t="s">
        <v>76</v>
      </c>
      <c r="D87" s="41">
        <v>6.0309469533393285</v>
      </c>
      <c r="F87" s="27"/>
    </row>
    <row r="88" spans="1:6" ht="15" x14ac:dyDescent="0.25">
      <c r="A88" s="45" t="s">
        <v>126</v>
      </c>
      <c r="B88" s="30">
        <v>2</v>
      </c>
      <c r="C88" s="24" t="s">
        <v>77</v>
      </c>
      <c r="D88" s="41">
        <v>4.7863179719994946</v>
      </c>
      <c r="F88" s="27"/>
    </row>
    <row r="89" spans="1:6" ht="15" x14ac:dyDescent="0.25">
      <c r="A89" s="45" t="s">
        <v>126</v>
      </c>
      <c r="B89" s="30">
        <v>3</v>
      </c>
      <c r="C89" s="24" t="s">
        <v>81</v>
      </c>
      <c r="D89" s="41">
        <v>4.285163680463052</v>
      </c>
      <c r="F89" s="27"/>
    </row>
    <row r="90" spans="1:6" ht="15" x14ac:dyDescent="0.25">
      <c r="A90" s="45" t="s">
        <v>126</v>
      </c>
      <c r="B90" s="30">
        <v>4</v>
      </c>
      <c r="C90" s="24" t="s">
        <v>82</v>
      </c>
      <c r="D90" s="41">
        <v>3.8503410633061335</v>
      </c>
      <c r="F90" s="27"/>
    </row>
    <row r="91" spans="1:6" ht="15" x14ac:dyDescent="0.25">
      <c r="A91" s="45" t="s">
        <v>126</v>
      </c>
      <c r="B91" s="30">
        <v>5</v>
      </c>
      <c r="C91" s="24" t="s">
        <v>83</v>
      </c>
      <c r="D91" s="41">
        <v>0</v>
      </c>
      <c r="F91" s="27"/>
    </row>
    <row r="92" spans="1:6" ht="15" x14ac:dyDescent="0.25">
      <c r="A92" s="45" t="s">
        <v>126</v>
      </c>
      <c r="B92" s="30">
        <v>6</v>
      </c>
      <c r="C92" s="24" t="s">
        <v>84</v>
      </c>
      <c r="D92" s="41">
        <v>0</v>
      </c>
      <c r="F92" s="27"/>
    </row>
    <row r="93" spans="1:6" ht="15" x14ac:dyDescent="0.25">
      <c r="A93" s="45" t="s">
        <v>126</v>
      </c>
      <c r="B93" s="30">
        <v>7</v>
      </c>
      <c r="C93" s="24" t="s">
        <v>85</v>
      </c>
      <c r="D93" s="41">
        <v>0</v>
      </c>
      <c r="F93" s="27"/>
    </row>
    <row r="94" spans="1:6" ht="15" x14ac:dyDescent="0.25">
      <c r="A94" s="45" t="s">
        <v>126</v>
      </c>
      <c r="B94" s="30">
        <v>8</v>
      </c>
      <c r="C94" s="24" t="s">
        <v>86</v>
      </c>
      <c r="D94" s="41">
        <v>0</v>
      </c>
      <c r="F94" s="27"/>
    </row>
    <row r="95" spans="1:6" ht="15" x14ac:dyDescent="0.25">
      <c r="A95" s="45" t="s">
        <v>126</v>
      </c>
      <c r="B95" s="30">
        <v>9</v>
      </c>
      <c r="C95" s="24" t="s">
        <v>62</v>
      </c>
      <c r="D95" s="41">
        <v>0</v>
      </c>
      <c r="F95" s="27"/>
    </row>
    <row r="96" spans="1:6" ht="15" x14ac:dyDescent="0.25">
      <c r="A96" s="45" t="s">
        <v>126</v>
      </c>
      <c r="B96" s="26" t="s">
        <v>117</v>
      </c>
      <c r="C96" s="48" t="s">
        <v>126</v>
      </c>
      <c r="D96" s="41">
        <v>18.952769669108008</v>
      </c>
      <c r="F96" s="27" t="s">
        <v>41</v>
      </c>
    </row>
    <row r="97" spans="1:6" ht="15" x14ac:dyDescent="0.25">
      <c r="A97" s="45" t="s">
        <v>126</v>
      </c>
      <c r="B97" s="54" t="s">
        <v>126</v>
      </c>
      <c r="C97" s="48" t="s">
        <v>126</v>
      </c>
      <c r="D97" s="55" t="s">
        <v>126</v>
      </c>
      <c r="F97" s="31"/>
    </row>
    <row r="98" spans="1:6" ht="15" x14ac:dyDescent="0.25">
      <c r="A98" s="45" t="s">
        <v>126</v>
      </c>
      <c r="B98" s="26" t="s">
        <v>118</v>
      </c>
      <c r="C98" s="48" t="s">
        <v>126</v>
      </c>
      <c r="D98" s="42">
        <v>1040.1365019598609</v>
      </c>
      <c r="F98" s="27" t="s">
        <v>41</v>
      </c>
    </row>
    <row r="99" spans="1:6" ht="15" x14ac:dyDescent="0.25">
      <c r="A99" s="45" t="s">
        <v>126</v>
      </c>
      <c r="B99" s="54" t="s">
        <v>126</v>
      </c>
      <c r="C99" s="48" t="s">
        <v>126</v>
      </c>
      <c r="D99" s="55" t="s">
        <v>126</v>
      </c>
      <c r="F99" s="27"/>
    </row>
    <row r="100" spans="1:6" ht="15" x14ac:dyDescent="0.25">
      <c r="A100" s="45" t="s">
        <v>126</v>
      </c>
      <c r="B100" s="26" t="s">
        <v>119</v>
      </c>
      <c r="C100" s="48" t="s">
        <v>126</v>
      </c>
      <c r="D100" s="55" t="s">
        <v>126</v>
      </c>
      <c r="F100" s="27"/>
    </row>
    <row r="101" spans="1:6" ht="15" x14ac:dyDescent="0.25">
      <c r="A101" s="45" t="s">
        <v>126</v>
      </c>
      <c r="B101" s="30">
        <v>1</v>
      </c>
      <c r="C101" s="24" t="s">
        <v>76</v>
      </c>
      <c r="D101" s="41">
        <v>107.32756720996569</v>
      </c>
      <c r="F101" s="27"/>
    </row>
    <row r="102" spans="1:6" ht="15" x14ac:dyDescent="0.25">
      <c r="A102" s="45" t="s">
        <v>126</v>
      </c>
      <c r="B102" s="30">
        <v>2</v>
      </c>
      <c r="C102" s="24" t="s">
        <v>77</v>
      </c>
      <c r="D102" s="41">
        <v>28.048836548092826</v>
      </c>
      <c r="F102" s="27"/>
    </row>
    <row r="103" spans="1:6" ht="15" x14ac:dyDescent="0.25">
      <c r="A103" s="45" t="s">
        <v>126</v>
      </c>
      <c r="B103" s="30">
        <v>3</v>
      </c>
      <c r="C103" s="24" t="s">
        <v>81</v>
      </c>
      <c r="D103" s="41">
        <v>17.545043588096995</v>
      </c>
      <c r="F103" s="27"/>
    </row>
    <row r="104" spans="1:6" ht="15" x14ac:dyDescent="0.25">
      <c r="A104" s="45" t="s">
        <v>126</v>
      </c>
      <c r="B104" s="30">
        <v>4</v>
      </c>
      <c r="C104" s="24" t="s">
        <v>82</v>
      </c>
      <c r="D104" s="41">
        <v>15.471047449235035</v>
      </c>
      <c r="F104" s="27"/>
    </row>
    <row r="105" spans="1:6" ht="15" x14ac:dyDescent="0.25">
      <c r="A105" s="45" t="s">
        <v>126</v>
      </c>
      <c r="B105" s="30">
        <v>5</v>
      </c>
      <c r="C105" s="24" t="s">
        <v>62</v>
      </c>
      <c r="D105" s="41">
        <f>32.1185106137339+0.4</f>
        <v>32.518510613733902</v>
      </c>
      <c r="F105" s="27"/>
    </row>
    <row r="106" spans="1:6" ht="15" x14ac:dyDescent="0.25">
      <c r="A106" s="45" t="s">
        <v>126</v>
      </c>
      <c r="B106" s="26" t="s">
        <v>120</v>
      </c>
      <c r="C106" s="48" t="s">
        <v>126</v>
      </c>
      <c r="D106" s="42">
        <v>200.51100540912449</v>
      </c>
      <c r="F106" s="27" t="s">
        <v>41</v>
      </c>
    </row>
    <row r="107" spans="1:6" ht="15" x14ac:dyDescent="0.25">
      <c r="A107" s="45" t="s">
        <v>126</v>
      </c>
      <c r="B107" s="54" t="s">
        <v>126</v>
      </c>
      <c r="C107" s="48" t="s">
        <v>126</v>
      </c>
      <c r="D107" s="55" t="s">
        <v>126</v>
      </c>
      <c r="F107" s="27"/>
    </row>
    <row r="108" spans="1:6" ht="15.75" thickBot="1" x14ac:dyDescent="0.3">
      <c r="A108" s="45" t="s">
        <v>126</v>
      </c>
      <c r="B108" s="32" t="s">
        <v>121</v>
      </c>
      <c r="C108" s="56" t="s">
        <v>126</v>
      </c>
      <c r="D108" s="53">
        <f>'מגדל חסכון לילד-נספח 1'!B21</f>
        <v>754103</v>
      </c>
      <c r="F108" s="27"/>
    </row>
    <row r="109" spans="1:6" ht="15" hidden="1" x14ac:dyDescent="0.25">
      <c r="B109" s="29"/>
      <c r="C109" s="19"/>
      <c r="F109" s="27"/>
    </row>
    <row r="110" spans="1:6" ht="15" hidden="1" x14ac:dyDescent="0.25">
      <c r="B110" s="29"/>
      <c r="C110" s="19"/>
      <c r="F110" s="27"/>
    </row>
    <row r="111" spans="1:6" ht="15" hidden="1" x14ac:dyDescent="0.25">
      <c r="B111" s="29"/>
      <c r="C111" s="19"/>
      <c r="F111" s="27"/>
    </row>
    <row r="112" spans="1:6" ht="15" hidden="1" x14ac:dyDescent="0.25">
      <c r="B112" s="29"/>
      <c r="C112" s="19"/>
      <c r="F112" s="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7</vt:i4>
      </vt:variant>
    </vt:vector>
  </HeadingPairs>
  <TitlesOfParts>
    <vt:vector size="14" baseType="lpstr">
      <vt:lpstr>9896</vt:lpstr>
      <vt:lpstr>9897</vt:lpstr>
      <vt:lpstr>9898</vt:lpstr>
      <vt:lpstr>9895</vt:lpstr>
      <vt:lpstr>מגדל חסכון לילד-נספח 1</vt:lpstr>
      <vt:lpstr>מגדל חסכון לילד-נספח 2</vt:lpstr>
      <vt:lpstr>מגדל חסכון לילד-נספח 3</vt:lpstr>
      <vt:lpstr>'9895'!WPrint_Area_W</vt:lpstr>
      <vt:lpstr>'9896'!WPrint_Area_W</vt:lpstr>
      <vt:lpstr>'9897'!WPrint_Area_W</vt:lpstr>
      <vt:lpstr>'9898'!WPrint_Area_W</vt:lpstr>
      <vt:lpstr>'מגדל חסכון לילד-נספח 1'!WPrint_Area_W</vt:lpstr>
      <vt:lpstr>'מגדל חסכון לילד-נספח 2'!WPrint_Area_W</vt:lpstr>
      <vt:lpstr>'מגדל חסכון לילד-נספח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2025-05-29T07:58:15Z</dcterms:modified>
</cp:coreProperties>
</file>