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דיווח לאוצר\דיווח הוצאות ישירות\2024\"/>
    </mc:Choice>
  </mc:AlternateContent>
  <xr:revisionPtr revIDLastSave="0" documentId="13_ncr:1_{7BDDE6FA-F4C5-40B0-B3D6-D1AAEBFD6EDF}" xr6:coauthVersionLast="47" xr6:coauthVersionMax="47" xr10:uidLastSave="{00000000-0000-0000-0000-000000000000}"/>
  <bookViews>
    <workbookView xWindow="-108" yWindow="-108" windowWidth="23256" windowHeight="12456" xr2:uid="{38C6ED68-7554-4524-BB46-985FC60805C7}"/>
  </bookViews>
  <sheets>
    <sheet name="מקפת אישית- נספח 1" sheetId="19" r:id="rId1"/>
    <sheet name="מקפת אישית-נספח 2" sheetId="20" r:id="rId2"/>
    <sheet name="מקפת אישית-נספח 3" sheetId="21" r:id="rId3"/>
    <sheet name="מסלול כללי" sheetId="8" r:id="rId4"/>
    <sheet name="מסלול הלכה" sheetId="11" r:id="rId5"/>
    <sheet name="מסלול מניות" sheetId="13" r:id="rId6"/>
    <sheet name="מסלול כספי (שקלי)" sheetId="15" r:id="rId7"/>
    <sheet name="מסלול אשראי ואג&quot;ח" sheetId="14" r:id="rId8"/>
    <sheet name="מסלול עוקב מדד s&amp;p" sheetId="4" r:id="rId9"/>
    <sheet name="מסלול משולב סחיר" sheetId="2" r:id="rId10"/>
    <sheet name="מסלול עוקב מדדים גמיש" sheetId="3" r:id="rId11"/>
    <sheet name="מסלול עוקב מדדי מניות" sheetId="1" r:id="rId12"/>
    <sheet name="מסלול בני 50 ומטה" sheetId="16" r:id="rId13"/>
    <sheet name="מסלול לבני 50 עד 60" sheetId="17" r:id="rId14"/>
    <sheet name="מסלול לבני 60 ומטה" sheetId="18" r:id="rId15"/>
    <sheet name="מסלול קצבה לזכאים קיימים" sheetId="9" r:id="rId16"/>
    <sheet name="מסלול למקבלי קצבה קיימים" sheetId="10" r:id="rId17"/>
    <sheet name="מסלול הלכה למקבלי קצבה קיימים" sheetId="12" r:id="rId18"/>
    <sheet name="מסלול בסיסי למקבלי קצבה" sheetId="7" r:id="rId19"/>
    <sheet name="מסלול הלכה למקבלי קצבה" sheetId="6" r:id="rId20"/>
    <sheet name="מסלול עוקב מדדים למקבלי קצבה" sheetId="5" r:id="rId21"/>
  </sheets>
  <definedNames>
    <definedName name="_xlnm.Print_Area" localSheetId="0">'מקפת אישית- נספח 1'!$A$1:$C$67</definedName>
    <definedName name="_xlnm.Print_Titles" localSheetId="0">'מקפת אישית- נספח 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5" l="1"/>
  <c r="C34" i="6"/>
  <c r="C34" i="7"/>
  <c r="C34" i="12"/>
  <c r="C34" i="10"/>
  <c r="C34" i="9"/>
  <c r="C34" i="18"/>
  <c r="C34" i="17"/>
  <c r="C34" i="16"/>
  <c r="C34" i="1"/>
  <c r="C34" i="3"/>
  <c r="C34" i="2"/>
  <c r="C34" i="4"/>
  <c r="C34" i="14"/>
  <c r="C34" i="15"/>
  <c r="C34" i="13"/>
  <c r="C34" i="11"/>
  <c r="C34" i="8"/>
  <c r="C57" i="19"/>
  <c r="C34" i="19"/>
  <c r="C67" i="19" s="1"/>
  <c r="C67" i="11"/>
  <c r="C67" i="13"/>
  <c r="C67" i="14"/>
  <c r="C67" i="15"/>
  <c r="C67" i="2"/>
  <c r="C67" i="3"/>
  <c r="C67" i="4"/>
  <c r="C67" i="1"/>
  <c r="C67" i="16"/>
  <c r="C67" i="17"/>
  <c r="C67" i="18"/>
  <c r="C67" i="9"/>
  <c r="C67" i="10"/>
  <c r="C67" i="12"/>
  <c r="C67" i="7"/>
  <c r="C67" i="6"/>
  <c r="C67" i="5"/>
  <c r="C67" i="8"/>
  <c r="C50" i="4"/>
  <c r="C54" i="4" s="1"/>
  <c r="C39" i="11"/>
  <c r="C57" i="11" s="1"/>
  <c r="C39" i="13"/>
  <c r="C57" i="13" s="1"/>
  <c r="C39" i="14"/>
  <c r="C57" i="14" s="1"/>
  <c r="C39" i="15"/>
  <c r="C57" i="15" s="1"/>
  <c r="C39" i="2"/>
  <c r="C57" i="2" s="1"/>
  <c r="C39" i="3"/>
  <c r="C57" i="3" s="1"/>
  <c r="C39" i="4"/>
  <c r="C57" i="4" s="1"/>
  <c r="C39" i="1"/>
  <c r="C57" i="1" s="1"/>
  <c r="C39" i="16"/>
  <c r="C57" i="16" s="1"/>
  <c r="C39" i="17"/>
  <c r="C50" i="17" s="1"/>
  <c r="C54" i="17" s="1"/>
  <c r="C39" i="18"/>
  <c r="C57" i="18" s="1"/>
  <c r="C39" i="9"/>
  <c r="C50" i="9" s="1"/>
  <c r="C54" i="9" s="1"/>
  <c r="C39" i="10"/>
  <c r="C57" i="10" s="1"/>
  <c r="C39" i="12"/>
  <c r="C57" i="12" s="1"/>
  <c r="C39" i="7"/>
  <c r="C57" i="7" s="1"/>
  <c r="C39" i="6"/>
  <c r="C57" i="6" s="1"/>
  <c r="C39" i="5"/>
  <c r="C57" i="5" s="1"/>
  <c r="C39" i="8"/>
  <c r="C57" i="8" s="1"/>
  <c r="C18" i="11"/>
  <c r="C18" i="13"/>
  <c r="C18" i="14"/>
  <c r="C18" i="15"/>
  <c r="C18" i="2"/>
  <c r="C18" i="3"/>
  <c r="C18" i="4"/>
  <c r="C18" i="1"/>
  <c r="C18" i="16"/>
  <c r="C18" i="17"/>
  <c r="C18" i="18"/>
  <c r="C18" i="9"/>
  <c r="C18" i="10"/>
  <c r="C18" i="12"/>
  <c r="C18" i="7"/>
  <c r="C18" i="6"/>
  <c r="C18" i="5"/>
  <c r="C18" i="8"/>
  <c r="C10" i="11"/>
  <c r="C10" i="13"/>
  <c r="C10" i="14"/>
  <c r="C28" i="14" s="1"/>
  <c r="C61" i="14" s="1"/>
  <c r="C10" i="15"/>
  <c r="C10" i="2"/>
  <c r="C10" i="3"/>
  <c r="C10" i="4"/>
  <c r="C10" i="1"/>
  <c r="C28" i="1" s="1"/>
  <c r="C61" i="1" s="1"/>
  <c r="C10" i="16"/>
  <c r="C10" i="17"/>
  <c r="C10" i="18"/>
  <c r="C10" i="9"/>
  <c r="C28" i="9" s="1"/>
  <c r="C61" i="9" s="1"/>
  <c r="C10" i="10"/>
  <c r="C10" i="12"/>
  <c r="C10" i="7"/>
  <c r="C10" i="6"/>
  <c r="C10" i="5"/>
  <c r="C10" i="8"/>
  <c r="C77" i="20"/>
  <c r="C110" i="21"/>
  <c r="C102" i="21"/>
  <c r="C100" i="21"/>
  <c r="C88" i="21"/>
  <c r="C67" i="21"/>
  <c r="C55" i="21"/>
  <c r="C43" i="21"/>
  <c r="C37" i="21"/>
  <c r="C31" i="21"/>
  <c r="C19" i="21"/>
  <c r="C75" i="20"/>
  <c r="C69" i="20"/>
  <c r="C60" i="20"/>
  <c r="C49" i="20"/>
  <c r="C39" i="20"/>
  <c r="C23" i="20"/>
  <c r="C63" i="19"/>
  <c r="C61" i="19"/>
  <c r="C54" i="19"/>
  <c r="C50" i="19"/>
  <c r="C39" i="19"/>
  <c r="C28" i="17" l="1"/>
  <c r="C28" i="16"/>
  <c r="C28" i="4"/>
  <c r="C61" i="4" s="1"/>
  <c r="C28" i="3"/>
  <c r="C61" i="3" s="1"/>
  <c r="C28" i="2"/>
  <c r="C61" i="2" s="1"/>
  <c r="C28" i="6"/>
  <c r="C61" i="6" s="1"/>
  <c r="C28" i="7"/>
  <c r="C61" i="7" s="1"/>
  <c r="C28" i="5"/>
  <c r="C61" i="5" s="1"/>
  <c r="C28" i="15"/>
  <c r="C61" i="15" s="1"/>
  <c r="C61" i="17"/>
  <c r="C61" i="16"/>
  <c r="C50" i="18"/>
  <c r="C54" i="18" s="1"/>
  <c r="C28" i="13"/>
  <c r="C61" i="13" s="1"/>
  <c r="C57" i="17"/>
  <c r="C28" i="10"/>
  <c r="C61" i="10" s="1"/>
  <c r="C28" i="8"/>
  <c r="C61" i="8" s="1"/>
  <c r="C28" i="18"/>
  <c r="C61" i="18" s="1"/>
  <c r="C57" i="9"/>
  <c r="C28" i="12"/>
  <c r="C61" i="12" s="1"/>
  <c r="C28" i="11"/>
  <c r="C61" i="11" s="1"/>
  <c r="C50" i="16"/>
  <c r="C54" i="16" s="1"/>
  <c r="C50" i="1"/>
  <c r="C54" i="1" s="1"/>
  <c r="C50" i="3"/>
  <c r="C54" i="3" s="1"/>
  <c r="C50" i="8"/>
  <c r="C54" i="8" s="1"/>
  <c r="C50" i="5"/>
  <c r="C54" i="5" s="1"/>
  <c r="C50" i="2"/>
  <c r="C54" i="2" s="1"/>
  <c r="C50" i="6"/>
  <c r="C54" i="6" s="1"/>
  <c r="C50" i="15"/>
  <c r="C54" i="15" s="1"/>
  <c r="C50" i="7"/>
  <c r="C54" i="7" s="1"/>
  <c r="C50" i="14"/>
  <c r="C54" i="14" s="1"/>
  <c r="C50" i="12"/>
  <c r="C54" i="12" s="1"/>
  <c r="C50" i="13"/>
  <c r="C54" i="13" s="1"/>
  <c r="C50" i="10"/>
  <c r="C54" i="10" s="1"/>
  <c r="C50" i="11"/>
  <c r="C54" i="11" s="1"/>
  <c r="C28" i="19"/>
  <c r="C18" i="19"/>
  <c r="C14" i="19"/>
  <c r="C10" i="19"/>
</calcChain>
</file>

<file path=xl/sharedStrings.xml><?xml version="1.0" encoding="utf-8"?>
<sst xmlns="http://schemas.openxmlformats.org/spreadsheetml/2006/main" count="1037" uniqueCount="141">
  <si>
    <t xml:space="preserve">הוצאות ישירות שאינן מסוג עמלת ניהול חיצוני </t>
  </si>
  <si>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</si>
  <si>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</si>
  <si>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</si>
  <si>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</si>
  <si>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</si>
  <si>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</si>
  <si>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</si>
  <si>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</si>
  <si>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</si>
  <si>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</si>
  <si>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</si>
  <si>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</si>
  <si>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</si>
  <si>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</si>
  <si>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</si>
  <si>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</si>
  <si>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– 1  או לתקופה אחרת לפי העניין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</si>
  <si>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</si>
  <si>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</si>
  <si>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</si>
  <si>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</si>
  <si>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</si>
  <si>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</si>
  <si>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</si>
  <si>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</si>
  <si>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</si>
  <si>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</si>
  <si>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</si>
  <si>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</si>
  <si>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</si>
  <si>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</si>
  <si>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</si>
  <si>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</si>
  <si>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</t>
  </si>
  <si>
    <t>א סכום שהוחזר לחוסכים (אם הוחזר)</t>
  </si>
  <si>
    <t>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</si>
  <si>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</si>
  <si>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</si>
  <si>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</si>
  <si>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</si>
  <si>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18. שיעור מגבלת עמלת ניהול חיצוני שהמשקיע המוסדי הצהיר עליה בהתאם לתקנה 2א לתקנות הוצאות ישירות עבור שנת הכספים הבאה + 1 XX20</t>
  </si>
  <si>
    <t>19. De: שיעור הוצאות ישירות (סכום של סעיף 9 וסעיף 18)</t>
  </si>
  <si>
    <t>ברוקארז'- עמלות קנייה ומכירה בגין ביצוע עסקאות בניירות ערך סחירים</t>
  </si>
  <si>
    <t>צדדים קשורים</t>
  </si>
  <si>
    <t/>
  </si>
  <si>
    <t>צדדים שאינם קשורים</t>
  </si>
  <si>
    <t>אחר</t>
  </si>
  <si>
    <t>LEUMI</t>
  </si>
  <si>
    <t>סך עמלות ברוקראז'</t>
  </si>
  <si>
    <t>עמלות קסטודיאן</t>
  </si>
  <si>
    <t>לאומי</t>
  </si>
  <si>
    <t>דיסקונט</t>
  </si>
  <si>
    <t>פועלים</t>
  </si>
  <si>
    <t>מזרחי</t>
  </si>
  <si>
    <t>סך עמלות קסטודיאן</t>
  </si>
  <si>
    <t>הוצאה הנובעת מהשקעה בניירות ערך לא סחירים או ממתן הלוואה</t>
  </si>
  <si>
    <t>אחרים</t>
  </si>
  <si>
    <t>גוף 2</t>
  </si>
  <si>
    <t>גוף 3</t>
  </si>
  <si>
    <t>גוף 4</t>
  </si>
  <si>
    <t>גוף 5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</si>
  <si>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</si>
  <si>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</si>
  <si>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</si>
  <si>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</si>
  <si>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הוצאה הנובעת בעד ניהול תביעה או תובענה</t>
  </si>
  <si>
    <t>FRT</t>
  </si>
  <si>
    <t>WTAX</t>
  </si>
  <si>
    <t>סך הוצאות הנובעות בעד ניהול תביעה או תובענה</t>
  </si>
  <si>
    <t>הוצאה הנובעת ממתן משכנתא</t>
  </si>
  <si>
    <t>גוף/יחיד א'</t>
  </si>
  <si>
    <t>גוף/יחיד ב'</t>
  </si>
  <si>
    <t>סך הוצאות בעד מתן משכנתאות</t>
  </si>
  <si>
    <t>סך הכל עמלות והוצאות שאינן עמלות ניהול חיצוני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</si>
  <si>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</si>
  <si>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</si>
  <si>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</si>
  <si>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</si>
  <si>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</si>
  <si>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</si>
  <si>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</si>
  <si>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</si>
  <si>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</si>
  <si>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</si>
  <si>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</si>
  <si>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</si>
  <si>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</si>
  <si>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</si>
  <si>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</si>
  <si>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קסם קרנות נאמנות בע"מ</t>
  </si>
  <si>
    <t>הראל קרנות נאמנות בע"מ</t>
  </si>
  <si>
    <t>מיטב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</si>
  <si>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</si>
  <si>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</si>
  <si>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>BlackRock Inc Ireland</t>
  </si>
  <si>
    <t>AMUNDI INVESTMENT SOLUTIONS</t>
  </si>
  <si>
    <t>State Street Global Advisors</t>
  </si>
  <si>
    <t>BlackRock Inc USA</t>
  </si>
  <si>
    <t>State street Global adviser/Ireland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</si>
  <si>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</si>
  <si>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</si>
  <si>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</si>
  <si>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</si>
  <si>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</si>
  <si>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AWI-ASH WO INDIA OPP FD-DUSD</t>
  </si>
  <si>
    <t>GOLDMAN SACHS GROUP INC</t>
  </si>
  <si>
    <t>KOTAK</t>
  </si>
  <si>
    <t>Moneda International</t>
  </si>
  <si>
    <t>M&amp;G Investments</t>
  </si>
  <si>
    <t>SCHRODER INVESTMENTS (LUX)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</si>
  <si>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</si>
  <si>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</si>
  <si>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</si>
  <si>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</si>
  <si>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</si>
  <si>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</si>
  <si>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</si>
  <si>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>מגדל מקפת קרנות פנסיה וקופות גמל בע"מ</t>
  </si>
  <si>
    <t>שם הקופה: מגדל מקפת אישית (מספר אוצר: 162)</t>
  </si>
  <si>
    <t>נספח 1 - סך התשלומים ששולמו בגין כל סוג הוצאה ישירה לשנה המסתיימת ביום 31.12.24</t>
  </si>
  <si>
    <t>נספח 2 - פירוט עמלות והוצאות לשנה המסתיימת ביום 31.12.2024</t>
  </si>
  <si>
    <t>נספח 3- פירוט עמלות ניהול חיצוני לשנה המסתיימת ביום 31.12.2024</t>
  </si>
  <si>
    <t xml:space="preserve"> מגדל מקפת אישית (מספר אוצר: 2102)- מסלול כללי</t>
  </si>
  <si>
    <t xml:space="preserve"> מגדל מקפת אישית (מספר אוצר: 2112)- מסלול הלכה</t>
  </si>
  <si>
    <t xml:space="preserve"> מגדל מקפת אישית (מספר אוצר: 2142)- מסלול מנית</t>
  </si>
  <si>
    <t xml:space="preserve"> מגדל מקפת אישית (מספר אוצר: 2143)- מסלול כספי (שקלי)</t>
  </si>
  <si>
    <t xml:space="preserve"> מגדל מקפת אישית (מספר אוצר: 13572)- מסלול עוקב מדד s&amp;p500</t>
  </si>
  <si>
    <t xml:space="preserve"> מגדל מקפת אישית (מספר אוצר: 2144)- מסלול אשראי ואג"ח</t>
  </si>
  <si>
    <t xml:space="preserve"> מגדל מקפת אישית (מספר אוצר: 14242)- מסלול משולב סחיר</t>
  </si>
  <si>
    <t xml:space="preserve"> מגדל מקפת אישית (מספר אוצר: 14243)- מסלול עוקב מדדים גמיש</t>
  </si>
  <si>
    <t xml:space="preserve"> מגדל מקפת אישית (מספר אוצר: 14929)- מסלול עוקב מדדי מניות</t>
  </si>
  <si>
    <t xml:space="preserve"> מגדל מקפת אישית (מספר אוצר: 8801)- מסלול לבני 50 ומטה</t>
  </si>
  <si>
    <t xml:space="preserve"> מגדל מקפת אישית (מספר אוצר: 8802)- מסלול לבני 50 עד 60</t>
  </si>
  <si>
    <t xml:space="preserve"> מגדל מקפת אישית (מספר אוצר: 8803)- מסלול לבני 60 ומעלה</t>
  </si>
  <si>
    <t xml:space="preserve"> מגדל מקפת אישית (מספר אוצר: 8602)- מסלול קצבה לזכאים קיימים</t>
  </si>
  <si>
    <t xml:space="preserve"> מגדל מקפת אישית (מספר אוצר: 2207)- מסלול למקבלי קצבה קיימים</t>
  </si>
  <si>
    <t xml:space="preserve"> מגדל מקפת אישית (מספר אוצר: 8603)- מסלול הלכה למקבלי קצבה קיימים</t>
  </si>
  <si>
    <t xml:space="preserve"> מגדל מקפת אישית (מספר אוצר: 12145)- מסלול בסיסי למקבלי קצבה</t>
  </si>
  <si>
    <t xml:space="preserve"> מגדל מקפת אישית (מספר אוצר: 12146)- מסלול הלכה למקבלי קצבה</t>
  </si>
  <si>
    <t xml:space="preserve"> מגדל מקפת אישית (מספר אוצר: 12147)- מסלול עוקב מדדים למקבלי קצבה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</si>
</sst>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David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</font>
    <font>
      <b/>
      <sz val="10"/>
      <name val="David"/>
      <family val="2"/>
      <charset val="177"/>
    </font>
    <font>
      <sz val="11"/>
      <name val="David"/>
      <family val="2"/>
      <charset val="177"/>
    </font>
    <font>
      <b/>
      <sz val="11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right" readingOrder="2"/>
    </xf>
    <xf numFmtId="49" fontId="3" fillId="2" borderId="1" xfId="0" applyNumberFormat="1" applyFont="1" applyFill="1" applyBorder="1" applyAlignment="1">
      <alignment horizontal="right" readingOrder="2"/>
    </xf>
    <xf numFmtId="0" fontId="3" fillId="2" borderId="2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right" readingOrder="2"/>
    </xf>
    <xf numFmtId="49" fontId="3" fillId="2" borderId="0" xfId="0" applyNumberFormat="1" applyFont="1" applyFill="1" applyAlignment="1">
      <alignment horizontal="right" readingOrder="2"/>
    </xf>
    <xf numFmtId="14" fontId="3" fillId="2" borderId="4" xfId="0" applyNumberFormat="1" applyFont="1" applyFill="1" applyBorder="1"/>
    <xf numFmtId="49" fontId="2" fillId="2" borderId="0" xfId="0" applyNumberFormat="1" applyFont="1" applyFill="1" applyAlignment="1">
      <alignment horizontal="right" readingOrder="2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right" readingOrder="2"/>
    </xf>
    <xf numFmtId="49" fontId="2" fillId="2" borderId="6" xfId="0" applyNumberFormat="1" applyFont="1" applyFill="1" applyBorder="1" applyAlignment="1">
      <alignment horizontal="right" readingOrder="2"/>
    </xf>
    <xf numFmtId="164" fontId="2" fillId="0" borderId="7" xfId="1" applyNumberFormat="1" applyFont="1" applyBorder="1"/>
    <xf numFmtId="49" fontId="3" fillId="2" borderId="8" xfId="0" applyNumberFormat="1" applyFont="1" applyFill="1" applyBorder="1" applyAlignment="1">
      <alignment horizontal="right" readingOrder="2"/>
    </xf>
    <xf numFmtId="49" fontId="2" fillId="2" borderId="9" xfId="0" applyNumberFormat="1" applyFont="1" applyFill="1" applyBorder="1" applyAlignment="1">
      <alignment horizontal="right" readingOrder="2"/>
    </xf>
    <xf numFmtId="164" fontId="2" fillId="0" borderId="7" xfId="0" applyNumberFormat="1" applyFont="1" applyBorder="1"/>
    <xf numFmtId="10" fontId="2" fillId="0" borderId="7" xfId="2" applyNumberFormat="1" applyFont="1" applyBorder="1"/>
    <xf numFmtId="164" fontId="2" fillId="0" borderId="7" xfId="1" applyNumberFormat="1" applyFont="1" applyFill="1" applyBorder="1"/>
    <xf numFmtId="10" fontId="2" fillId="0" borderId="7" xfId="0" applyNumberFormat="1" applyFont="1" applyBorder="1"/>
    <xf numFmtId="49" fontId="3" fillId="2" borderId="10" xfId="0" applyNumberFormat="1" applyFont="1" applyFill="1" applyBorder="1" applyAlignment="1">
      <alignment horizontal="right" readingOrder="2"/>
    </xf>
    <xf numFmtId="49" fontId="2" fillId="2" borderId="11" xfId="0" applyNumberFormat="1" applyFont="1" applyFill="1" applyBorder="1" applyAlignment="1">
      <alignment horizontal="right" readingOrder="2"/>
    </xf>
    <xf numFmtId="10" fontId="2" fillId="0" borderId="12" xfId="0" applyNumberFormat="1" applyFont="1" applyBorder="1"/>
    <xf numFmtId="49" fontId="3" fillId="2" borderId="13" xfId="0" applyNumberFormat="1" applyFont="1" applyFill="1" applyBorder="1" applyAlignment="1">
      <alignment horizontal="right" readingOrder="2"/>
    </xf>
    <xf numFmtId="49" fontId="4" fillId="2" borderId="13" xfId="0" applyNumberFormat="1" applyFont="1" applyFill="1" applyBorder="1" applyAlignment="1">
      <alignment horizontal="right" readingOrder="2"/>
    </xf>
    <xf numFmtId="49" fontId="4" fillId="2" borderId="1" xfId="0" applyNumberFormat="1" applyFont="1" applyFill="1" applyBorder="1" applyAlignment="1">
      <alignment horizontal="right" readingOrder="2"/>
    </xf>
    <xf numFmtId="14" fontId="4" fillId="2" borderId="2" xfId="0" applyNumberFormat="1" applyFont="1" applyFill="1" applyBorder="1"/>
    <xf numFmtId="49" fontId="4" fillId="2" borderId="3" xfId="0" applyNumberFormat="1" applyFont="1" applyFill="1" applyBorder="1" applyAlignment="1">
      <alignment horizontal="right" readingOrder="2"/>
    </xf>
    <xf numFmtId="49" fontId="4" fillId="2" borderId="0" xfId="0" applyNumberFormat="1" applyFont="1" applyFill="1" applyAlignment="1">
      <alignment horizontal="right" readingOrder="2"/>
    </xf>
    <xf numFmtId="0" fontId="4" fillId="2" borderId="4" xfId="0" applyFont="1" applyFill="1" applyBorder="1" applyAlignment="1">
      <alignment horizontal="left"/>
    </xf>
    <xf numFmtId="0" fontId="0" fillId="2" borderId="4" xfId="0" applyFill="1" applyBorder="1"/>
    <xf numFmtId="0" fontId="0" fillId="2" borderId="8" xfId="0" applyFill="1" applyBorder="1" applyAlignment="1">
      <alignment horizontal="right" readingOrder="2"/>
    </xf>
    <xf numFmtId="49" fontId="0" fillId="2" borderId="9" xfId="0" applyNumberFormat="1" applyFill="1" applyBorder="1" applyAlignment="1">
      <alignment horizontal="right" readingOrder="2"/>
    </xf>
    <xf numFmtId="164" fontId="0" fillId="0" borderId="7" xfId="1" applyNumberFormat="1" applyFont="1" applyBorder="1"/>
    <xf numFmtId="49" fontId="0" fillId="2" borderId="0" xfId="0" applyNumberFormat="1" applyFill="1" applyAlignment="1">
      <alignment horizontal="right" readingOrder="2"/>
    </xf>
    <xf numFmtId="49" fontId="4" fillId="2" borderId="8" xfId="0" applyNumberFormat="1" applyFont="1" applyFill="1" applyBorder="1" applyAlignment="1">
      <alignment horizontal="right" readingOrder="2"/>
    </xf>
    <xf numFmtId="0" fontId="0" fillId="2" borderId="3" xfId="0" applyFill="1" applyBorder="1" applyAlignment="1">
      <alignment horizontal="right" readingOrder="2"/>
    </xf>
    <xf numFmtId="164" fontId="0" fillId="0" borderId="7" xfId="0" applyNumberFormat="1" applyBorder="1"/>
    <xf numFmtId="164" fontId="0" fillId="3" borderId="7" xfId="1" applyNumberFormat="1" applyFont="1" applyFill="1" applyBorder="1"/>
    <xf numFmtId="49" fontId="4" fillId="2" borderId="10" xfId="0" applyNumberFormat="1" applyFont="1" applyFill="1" applyBorder="1" applyAlignment="1">
      <alignment horizontal="right" readingOrder="2"/>
    </xf>
    <xf numFmtId="49" fontId="0" fillId="2" borderId="11" xfId="0" applyNumberFormat="1" applyFill="1" applyBorder="1" applyAlignment="1">
      <alignment horizontal="right" readingOrder="2"/>
    </xf>
    <xf numFmtId="164" fontId="0" fillId="0" borderId="12" xfId="0" applyNumberFormat="1" applyBorder="1"/>
    <xf numFmtId="49" fontId="0" fillId="2" borderId="1" xfId="0" applyNumberFormat="1" applyFill="1" applyBorder="1" applyAlignment="1">
      <alignment horizontal="right" readingOrder="2"/>
    </xf>
    <xf numFmtId="0" fontId="4" fillId="2" borderId="8" xfId="0" applyFont="1" applyFill="1" applyBorder="1" applyAlignment="1">
      <alignment horizontal="right" readingOrder="2"/>
    </xf>
    <xf numFmtId="164" fontId="0" fillId="0" borderId="0" xfId="0" applyNumberFormat="1"/>
    <xf numFmtId="49" fontId="4" fillId="2" borderId="14" xfId="0" applyNumberFormat="1" applyFont="1" applyFill="1" applyBorder="1" applyAlignment="1">
      <alignment horizontal="right" readingOrder="2"/>
    </xf>
    <xf numFmtId="49" fontId="0" fillId="2" borderId="15" xfId="0" applyNumberFormat="1" applyFill="1" applyBorder="1" applyAlignment="1">
      <alignment horizontal="right" readingOrder="2"/>
    </xf>
    <xf numFmtId="164" fontId="6" fillId="0" borderId="16" xfId="1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5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right"/>
    </xf>
    <xf numFmtId="0" fontId="3" fillId="2" borderId="2" xfId="0" applyFont="1" applyFill="1" applyBorder="1" applyAlignment="1">
      <alignment horizontal="right"/>
    </xf>
    <xf numFmtId="14" fontId="3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0" fontId="2" fillId="0" borderId="7" xfId="2" applyNumberFormat="1" applyFont="1" applyBorder="1" applyAlignment="1">
      <alignment horizontal="right"/>
    </xf>
    <xf numFmtId="10" fontId="2" fillId="0" borderId="7" xfId="0" applyNumberFormat="1" applyFont="1" applyBorder="1" applyAlignment="1">
      <alignment horizontal="right"/>
    </xf>
    <xf numFmtId="10" fontId="2" fillId="0" borderId="1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10" fillId="0" borderId="0" xfId="0" applyFont="1"/>
    <xf numFmtId="164" fontId="6" fillId="0" borderId="16" xfId="1" applyNumberFormat="1" applyFont="1" applyBorder="1" applyAlignment="1">
      <alignment horizontal="right"/>
    </xf>
    <xf numFmtId="164" fontId="2" fillId="0" borderId="7" xfId="1" applyNumberFormat="1" applyFont="1" applyFill="1" applyBorder="1" applyAlignment="1">
      <alignment horizontal="right"/>
    </xf>
    <xf numFmtId="164" fontId="2" fillId="0" borderId="0" xfId="0" applyNumberFormat="1" applyFont="1"/>
    <xf numFmtId="14" fontId="5" fillId="0" borderId="0" xfId="0" applyNumberFormat="1" applyFont="1"/>
    <xf numFmtId="0" fontId="9" fillId="0" borderId="0" xfId="0" applyFont="1"/>
    <xf numFmtId="0" fontId="4" fillId="2" borderId="4" xfId="0" applyFont="1" applyFill="1" applyBorder="1"/>
    <xf numFmtId="164" fontId="0" fillId="0" borderId="7" xfId="1" applyNumberFormat="1" applyFont="1" applyBorder="1" applyAlignment="1"/>
    <xf numFmtId="0" fontId="0" fillId="2" borderId="7" xfId="0" applyFill="1" applyBorder="1"/>
    <xf numFmtId="164" fontId="0" fillId="0" borderId="12" xfId="1" applyNumberFormat="1" applyFont="1" applyBorder="1" applyAlignment="1"/>
    <xf numFmtId="0" fontId="5" fillId="0" borderId="16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A908-1713-42BF-9CD3-61F94231D9C1}">
  <sheetPr>
    <pageSetUpPr fitToPage="1"/>
  </sheetPr>
  <dimension ref="A1:D67"/>
  <sheetViews>
    <sheetView rightToLeft="1" tabSelected="1" zoomScaleNormal="100" workbookViewId="0">
      <pane ySplit="7" topLeftCell="A20" activePane="bottomLeft" state="frozen"/>
      <selection pane="bottomLeft" activeCell="C34" sqref="C34"/>
    </sheetView>
  </sheetViews>
  <sheetFormatPr defaultRowHeight="13.8" x14ac:dyDescent="0.25"/>
  <cols>
    <col min="1" max="1" width="22.8984375" customWidth="1"/>
    <col min="2" max="2" width="109.3984375" bestFit="1" customWidth="1"/>
    <col min="3" max="3" width="12.09765625" style="66" customWidth="1"/>
    <col min="4" max="4" width="10.8984375" customWidth="1"/>
    <col min="5" max="5" width="11.19921875" customWidth="1"/>
    <col min="6" max="6" width="11.09765625" customWidth="1"/>
  </cols>
  <sheetData>
    <row r="1" spans="1:4" s="48" customFormat="1" x14ac:dyDescent="0.25">
      <c r="A1" s="80" t="s">
        <v>118</v>
      </c>
      <c r="B1" s="80"/>
      <c r="C1" s="80"/>
      <c r="D1" s="49"/>
    </row>
    <row r="2" spans="1:4" s="48" customFormat="1" x14ac:dyDescent="0.25">
      <c r="A2" s="50"/>
      <c r="B2" s="52"/>
      <c r="C2" s="55"/>
      <c r="D2" s="49"/>
    </row>
    <row r="3" spans="1:4" s="48" customFormat="1" x14ac:dyDescent="0.25">
      <c r="A3" s="53" t="s">
        <v>120</v>
      </c>
      <c r="B3" s="52"/>
      <c r="C3" s="55"/>
      <c r="D3" s="49"/>
    </row>
    <row r="4" spans="1:4" s="48" customFormat="1" x14ac:dyDescent="0.25">
      <c r="B4" s="54"/>
      <c r="C4" s="55"/>
      <c r="D4" s="49"/>
    </row>
    <row r="5" spans="1:4" s="48" customFormat="1" ht="14.4" thickBot="1" x14ac:dyDescent="0.3">
      <c r="A5" s="53" t="s">
        <v>119</v>
      </c>
      <c r="B5" s="54"/>
      <c r="C5" s="55"/>
      <c r="D5" s="49"/>
    </row>
    <row r="6" spans="1:4" x14ac:dyDescent="0.25">
      <c r="A6" s="23"/>
      <c r="B6" s="3"/>
      <c r="C6" s="56"/>
      <c r="D6" s="1"/>
    </row>
    <row r="7" spans="1:4" x14ac:dyDescent="0.25">
      <c r="A7" s="5"/>
      <c r="B7" s="6"/>
      <c r="C7" s="57">
        <v>45657</v>
      </c>
      <c r="D7" s="1"/>
    </row>
    <row r="8" spans="1:4" x14ac:dyDescent="0.25">
      <c r="A8" s="5"/>
      <c r="B8" s="8"/>
      <c r="C8" s="58"/>
      <c r="D8" s="1"/>
    </row>
    <row r="9" spans="1:4" ht="14.25" customHeight="1" x14ac:dyDescent="0.25">
      <c r="A9" s="5" t="s">
        <v>0</v>
      </c>
      <c r="B9" s="8"/>
      <c r="C9" s="59" t="s">
        <v>1</v>
      </c>
      <c r="D9" s="1"/>
    </row>
    <row r="10" spans="1:4" x14ac:dyDescent="0.25">
      <c r="A10" s="11" t="s">
        <v>2</v>
      </c>
      <c r="B10" s="12"/>
      <c r="C10" s="60">
        <f>SUM(C11:C12)</f>
        <v>17954.687100327352</v>
      </c>
      <c r="D10" s="73"/>
    </row>
    <row r="11" spans="1:4" x14ac:dyDescent="0.25">
      <c r="A11" s="14"/>
      <c r="B11" s="15" t="s">
        <v>3</v>
      </c>
      <c r="C11" s="60">
        <v>0</v>
      </c>
      <c r="D11" s="73"/>
    </row>
    <row r="12" spans="1:4" x14ac:dyDescent="0.25">
      <c r="A12" s="14"/>
      <c r="B12" s="15" t="s">
        <v>4</v>
      </c>
      <c r="C12" s="60">
        <v>17954.687100327352</v>
      </c>
      <c r="D12" s="73"/>
    </row>
    <row r="13" spans="1:4" x14ac:dyDescent="0.25">
      <c r="A13" s="5"/>
      <c r="B13" s="8"/>
      <c r="C13" s="58"/>
      <c r="D13" s="1"/>
    </row>
    <row r="14" spans="1:4" x14ac:dyDescent="0.25">
      <c r="A14" s="14" t="s">
        <v>5</v>
      </c>
      <c r="B14" s="15"/>
      <c r="C14" s="60">
        <f>SUM(C15:C16)</f>
        <v>292.53505640072456</v>
      </c>
      <c r="D14" s="73"/>
    </row>
    <row r="15" spans="1:4" x14ac:dyDescent="0.25">
      <c r="A15" s="14"/>
      <c r="B15" s="15" t="s">
        <v>6</v>
      </c>
      <c r="C15" s="60">
        <v>0</v>
      </c>
      <c r="D15" s="73"/>
    </row>
    <row r="16" spans="1:4" x14ac:dyDescent="0.25">
      <c r="A16" s="14"/>
      <c r="B16" s="15" t="s">
        <v>7</v>
      </c>
      <c r="C16" s="60">
        <v>292.53505640072456</v>
      </c>
      <c r="D16" s="73"/>
    </row>
    <row r="17" spans="1:4" x14ac:dyDescent="0.25">
      <c r="A17" s="5"/>
      <c r="B17" s="8"/>
      <c r="C17" s="58"/>
      <c r="D17" s="1"/>
    </row>
    <row r="18" spans="1:4" x14ac:dyDescent="0.25">
      <c r="A18" s="14" t="s">
        <v>8</v>
      </c>
      <c r="B18" s="15"/>
      <c r="C18" s="60">
        <f>SUM(C19:C20)</f>
        <v>11566.892944965439</v>
      </c>
      <c r="D18" s="73"/>
    </row>
    <row r="19" spans="1:4" x14ac:dyDescent="0.25">
      <c r="A19" s="14"/>
      <c r="B19" s="15" t="s">
        <v>9</v>
      </c>
      <c r="C19" s="60">
        <v>1733.3475490997262</v>
      </c>
      <c r="D19" s="73"/>
    </row>
    <row r="20" spans="1:4" x14ac:dyDescent="0.25">
      <c r="A20" s="14"/>
      <c r="B20" s="15" t="s">
        <v>10</v>
      </c>
      <c r="C20" s="60">
        <v>9833.5453958657126</v>
      </c>
      <c r="D20" s="73"/>
    </row>
    <row r="21" spans="1:4" x14ac:dyDescent="0.25">
      <c r="A21" s="5"/>
      <c r="B21" s="8"/>
      <c r="C21" s="58"/>
      <c r="D21" s="1"/>
    </row>
    <row r="22" spans="1:4" x14ac:dyDescent="0.25">
      <c r="A22" s="14" t="s">
        <v>11</v>
      </c>
      <c r="B22" s="15"/>
      <c r="C22" s="60">
        <v>38056.81157026047</v>
      </c>
      <c r="D22" s="73"/>
    </row>
    <row r="23" spans="1:4" x14ac:dyDescent="0.25">
      <c r="A23" s="5"/>
      <c r="B23" s="8"/>
      <c r="C23" s="58"/>
      <c r="D23" s="1"/>
    </row>
    <row r="24" spans="1:4" x14ac:dyDescent="0.25">
      <c r="A24" s="14" t="s">
        <v>12</v>
      </c>
      <c r="B24" s="15"/>
      <c r="C24" s="60">
        <v>512.84498266879291</v>
      </c>
      <c r="D24" s="73"/>
    </row>
    <row r="25" spans="1:4" x14ac:dyDescent="0.25">
      <c r="A25" s="5"/>
      <c r="B25" s="8"/>
      <c r="C25" s="58"/>
      <c r="D25" s="1"/>
    </row>
    <row r="26" spans="1:4" x14ac:dyDescent="0.25">
      <c r="A26" s="14" t="s">
        <v>13</v>
      </c>
      <c r="B26" s="15"/>
      <c r="C26" s="61">
        <v>0</v>
      </c>
      <c r="D26" s="73"/>
    </row>
    <row r="27" spans="1:4" x14ac:dyDescent="0.25">
      <c r="A27" s="5"/>
      <c r="B27" s="8"/>
      <c r="C27" s="58"/>
      <c r="D27" s="1"/>
    </row>
    <row r="28" spans="1:4" x14ac:dyDescent="0.25">
      <c r="A28" s="14" t="s">
        <v>14</v>
      </c>
      <c r="B28" s="15"/>
      <c r="C28" s="62">
        <f>C10+C14+C18+C22+C24+C26</f>
        <v>68383.771654622775</v>
      </c>
      <c r="D28" s="73"/>
    </row>
    <row r="29" spans="1:4" x14ac:dyDescent="0.25">
      <c r="A29" s="5"/>
      <c r="B29" s="8"/>
      <c r="C29" s="58"/>
      <c r="D29" s="1"/>
    </row>
    <row r="30" spans="1:4" x14ac:dyDescent="0.25">
      <c r="A30" s="14" t="s">
        <v>15</v>
      </c>
      <c r="B30" s="15"/>
      <c r="C30" s="60">
        <v>130671770.49913502</v>
      </c>
      <c r="D30" s="73"/>
    </row>
    <row r="31" spans="1:4" x14ac:dyDescent="0.25">
      <c r="A31" s="14"/>
      <c r="B31" s="15" t="s">
        <v>16</v>
      </c>
      <c r="C31" s="60">
        <v>145279396</v>
      </c>
      <c r="D31" s="73"/>
    </row>
    <row r="32" spans="1:4" x14ac:dyDescent="0.25">
      <c r="A32" s="14"/>
      <c r="B32" s="15" t="s">
        <v>17</v>
      </c>
      <c r="C32" s="60">
        <v>116064144.99827002</v>
      </c>
      <c r="D32" s="73"/>
    </row>
    <row r="33" spans="1:4" x14ac:dyDescent="0.25">
      <c r="A33" s="5"/>
      <c r="B33" s="8"/>
      <c r="C33" s="58"/>
      <c r="D33" s="1"/>
    </row>
    <row r="34" spans="1:4" x14ac:dyDescent="0.25">
      <c r="A34" s="14" t="s">
        <v>18</v>
      </c>
      <c r="B34" s="15"/>
      <c r="C34" s="63">
        <f>C28/C30</f>
        <v>5.2332475019977972E-4</v>
      </c>
      <c r="D34" s="1"/>
    </row>
    <row r="35" spans="1:4" x14ac:dyDescent="0.25">
      <c r="A35" s="5"/>
      <c r="B35" s="8"/>
      <c r="C35" s="58"/>
      <c r="D35" s="1"/>
    </row>
    <row r="36" spans="1:4" x14ac:dyDescent="0.25">
      <c r="A36" s="5" t="s">
        <v>19</v>
      </c>
      <c r="B36" s="8"/>
      <c r="C36" s="58"/>
      <c r="D36" s="1"/>
    </row>
    <row r="37" spans="1:4" x14ac:dyDescent="0.25">
      <c r="A37" s="14" t="s">
        <v>20</v>
      </c>
      <c r="B37" s="15"/>
      <c r="C37" s="60">
        <v>46288.064430469094</v>
      </c>
      <c r="D37" s="73"/>
    </row>
    <row r="38" spans="1:4" x14ac:dyDescent="0.25">
      <c r="A38" s="5"/>
      <c r="B38" s="8"/>
      <c r="C38" s="58"/>
      <c r="D38" s="1"/>
    </row>
    <row r="39" spans="1:4" x14ac:dyDescent="0.25">
      <c r="A39" s="14" t="s">
        <v>21</v>
      </c>
      <c r="B39" s="15"/>
      <c r="C39" s="60">
        <f>SUM(C40:C48)</f>
        <v>182686.78888026086</v>
      </c>
      <c r="D39" s="73"/>
    </row>
    <row r="40" spans="1:4" x14ac:dyDescent="0.25">
      <c r="A40" s="14"/>
      <c r="B40" s="15" t="s">
        <v>22</v>
      </c>
      <c r="C40" s="60">
        <v>15313.770014505786</v>
      </c>
      <c r="D40" s="73"/>
    </row>
    <row r="41" spans="1:4" x14ac:dyDescent="0.25">
      <c r="A41" s="14"/>
      <c r="B41" s="15" t="s">
        <v>23</v>
      </c>
      <c r="C41" s="60">
        <v>140487.55047424507</v>
      </c>
      <c r="D41" s="73"/>
    </row>
    <row r="42" spans="1:4" x14ac:dyDescent="0.25">
      <c r="A42" s="14"/>
      <c r="B42" s="15" t="s">
        <v>24</v>
      </c>
      <c r="C42" s="60">
        <v>0</v>
      </c>
      <c r="D42" s="73"/>
    </row>
    <row r="43" spans="1:4" x14ac:dyDescent="0.25">
      <c r="A43" s="14"/>
      <c r="B43" s="15" t="s">
        <v>25</v>
      </c>
      <c r="C43" s="60">
        <v>0</v>
      </c>
      <c r="D43" s="73"/>
    </row>
    <row r="44" spans="1:4" x14ac:dyDescent="0.25">
      <c r="A44" s="14"/>
      <c r="B44" s="15" t="s">
        <v>26</v>
      </c>
      <c r="C44" s="60">
        <v>525.43659000000002</v>
      </c>
      <c r="D44" s="73"/>
    </row>
    <row r="45" spans="1:4" x14ac:dyDescent="0.25">
      <c r="A45" s="14"/>
      <c r="B45" s="15" t="s">
        <v>27</v>
      </c>
      <c r="C45" s="60">
        <v>17779.010400381467</v>
      </c>
      <c r="D45" s="73"/>
    </row>
    <row r="46" spans="1:4" x14ac:dyDescent="0.25">
      <c r="A46" s="14"/>
      <c r="B46" s="15" t="s">
        <v>28</v>
      </c>
      <c r="C46" s="60">
        <v>0</v>
      </c>
      <c r="D46" s="73"/>
    </row>
    <row r="47" spans="1:4" x14ac:dyDescent="0.25">
      <c r="A47" s="14"/>
      <c r="B47" s="15" t="s">
        <v>29</v>
      </c>
      <c r="C47" s="60">
        <v>3853.9847920880429</v>
      </c>
      <c r="D47" s="73"/>
    </row>
    <row r="48" spans="1:4" x14ac:dyDescent="0.25">
      <c r="A48" s="14"/>
      <c r="B48" s="15" t="s">
        <v>30</v>
      </c>
      <c r="C48" s="60">
        <v>4727.0366090405196</v>
      </c>
      <c r="D48" s="73"/>
    </row>
    <row r="49" spans="1:4" x14ac:dyDescent="0.25">
      <c r="A49" s="5"/>
      <c r="B49" s="8"/>
      <c r="C49" s="58"/>
      <c r="D49" s="1"/>
    </row>
    <row r="50" spans="1:4" x14ac:dyDescent="0.25">
      <c r="A50" s="14" t="s">
        <v>31</v>
      </c>
      <c r="B50" s="15"/>
      <c r="C50" s="63">
        <f>C39/C32</f>
        <v>1.5740157210737552E-3</v>
      </c>
      <c r="D50" s="1"/>
    </row>
    <row r="51" spans="1:4" x14ac:dyDescent="0.25">
      <c r="A51" s="5"/>
      <c r="B51" s="8"/>
      <c r="C51" s="58"/>
      <c r="D51" s="1"/>
    </row>
    <row r="52" spans="1:4" x14ac:dyDescent="0.25">
      <c r="A52" s="14" t="s">
        <v>32</v>
      </c>
      <c r="B52" s="15"/>
      <c r="C52" s="63">
        <v>2.1177079633514385E-3</v>
      </c>
      <c r="D52" s="1"/>
    </row>
    <row r="53" spans="1:4" x14ac:dyDescent="0.25">
      <c r="A53" s="5"/>
      <c r="B53" s="8"/>
      <c r="C53" s="58"/>
      <c r="D53" s="1"/>
    </row>
    <row r="54" spans="1:4" x14ac:dyDescent="0.25">
      <c r="A54" s="14" t="s">
        <v>33</v>
      </c>
      <c r="B54" s="15"/>
      <c r="C54" s="64">
        <f>C52-C50</f>
        <v>5.4369224227768329E-4</v>
      </c>
      <c r="D54" s="1"/>
    </row>
    <row r="55" spans="1:4" x14ac:dyDescent="0.25">
      <c r="A55" s="5"/>
      <c r="B55" s="8"/>
      <c r="C55" s="58"/>
      <c r="D55" s="1"/>
    </row>
    <row r="56" spans="1:4" x14ac:dyDescent="0.25">
      <c r="A56" s="14" t="s">
        <v>34</v>
      </c>
      <c r="B56" s="15" t="s">
        <v>35</v>
      </c>
      <c r="C56" s="60">
        <v>38</v>
      </c>
      <c r="D56" s="1"/>
    </row>
    <row r="57" spans="1:4" x14ac:dyDescent="0.25">
      <c r="A57" s="14"/>
      <c r="B57" s="15" t="s">
        <v>36</v>
      </c>
      <c r="C57" s="63">
        <f>(C39-C56)/C32</f>
        <v>1.5736883159134401E-3</v>
      </c>
      <c r="D57" s="1"/>
    </row>
    <row r="58" spans="1:4" x14ac:dyDescent="0.25">
      <c r="A58" s="5"/>
      <c r="B58" s="8"/>
      <c r="C58" s="58"/>
      <c r="D58" s="1"/>
    </row>
    <row r="59" spans="1:4" x14ac:dyDescent="0.25">
      <c r="A59" s="5" t="s">
        <v>37</v>
      </c>
      <c r="B59" s="8"/>
      <c r="C59" s="58"/>
      <c r="D59" s="1"/>
    </row>
    <row r="60" spans="1:4" x14ac:dyDescent="0.25">
      <c r="A60" s="5"/>
      <c r="B60" s="8"/>
      <c r="C60" s="58"/>
      <c r="D60" s="1"/>
    </row>
    <row r="61" spans="1:4" x14ac:dyDescent="0.25">
      <c r="A61" s="14" t="s">
        <v>38</v>
      </c>
      <c r="B61" s="15"/>
      <c r="C61" s="62">
        <f>C28+C39-C56</f>
        <v>251032.56053488364</v>
      </c>
      <c r="D61" s="73"/>
    </row>
    <row r="62" spans="1:4" x14ac:dyDescent="0.25">
      <c r="A62" s="5"/>
      <c r="B62" s="8"/>
      <c r="C62" s="58"/>
      <c r="D62" s="1"/>
    </row>
    <row r="63" spans="1:4" x14ac:dyDescent="0.25">
      <c r="A63" s="14" t="s">
        <v>39</v>
      </c>
      <c r="B63" s="15"/>
      <c r="C63" s="63">
        <f>C61/C30</f>
        <v>1.9210925173509098E-3</v>
      </c>
      <c r="D63" s="1"/>
    </row>
    <row r="64" spans="1:4" x14ac:dyDescent="0.25">
      <c r="A64" s="5"/>
      <c r="B64" s="8"/>
      <c r="C64" s="58"/>
      <c r="D64" s="1"/>
    </row>
    <row r="65" spans="1:4" x14ac:dyDescent="0.25">
      <c r="A65" s="5" t="s">
        <v>40</v>
      </c>
      <c r="B65" s="8"/>
      <c r="C65" s="58"/>
      <c r="D65" s="1"/>
    </row>
    <row r="66" spans="1:4" x14ac:dyDescent="0.25">
      <c r="A66" s="14" t="s">
        <v>41</v>
      </c>
      <c r="B66" s="15"/>
      <c r="C66" s="63">
        <v>2.199900203684756E-3</v>
      </c>
      <c r="D66" s="1"/>
    </row>
    <row r="67" spans="1:4" ht="14.4" thickBot="1" x14ac:dyDescent="0.3">
      <c r="A67" s="20" t="s">
        <v>42</v>
      </c>
      <c r="B67" s="21"/>
      <c r="C67" s="65">
        <f>C34+C66</f>
        <v>2.7232249538845358E-3</v>
      </c>
      <c r="D67" s="1"/>
    </row>
  </sheetData>
  <mergeCells count="1">
    <mergeCell ref="A1:C1"/>
  </mergeCells>
  <pageMargins left="0" right="0" top="0.35433070866141736" bottom="0.35433070866141736" header="0" footer="0"/>
  <pageSetup paperSize="9" scale="7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89FE-B5A7-4641-AF6B-A6C1E82883C2}">
  <dimension ref="A1:E67"/>
  <sheetViews>
    <sheetView rightToLeft="1" workbookViewId="0">
      <pane ySplit="7" topLeftCell="A17" activePane="bottomLeft" state="frozen"/>
      <selection activeCell="C34" sqref="C34"/>
      <selection pane="bottomLeft" activeCell="C34" sqref="C34"/>
    </sheetView>
  </sheetViews>
  <sheetFormatPr defaultRowHeight="13.8" x14ac:dyDescent="0.25"/>
  <cols>
    <col min="1" max="1" width="23.3984375" customWidth="1"/>
    <col min="2" max="2" width="81.3984375" customWidth="1"/>
    <col min="3" max="3" width="9.0976562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129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2.9115335949110999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2.9115335949110999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6.2417820529769998E-2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6.2417820529769998E-2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</v>
      </c>
      <c r="D18" s="1"/>
      <c r="E18" s="1"/>
    </row>
    <row r="19" spans="1:5" x14ac:dyDescent="0.25">
      <c r="A19" s="14"/>
      <c r="B19" s="15" t="s">
        <v>9</v>
      </c>
      <c r="C19" s="60">
        <v>0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4.3659102589215317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2.9923604433999998E-3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7.3428540348058018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22584.390499231646</v>
      </c>
      <c r="D30" s="1"/>
      <c r="E30" s="1"/>
    </row>
    <row r="31" spans="1:5" x14ac:dyDescent="0.25">
      <c r="A31" s="14"/>
      <c r="B31" s="15" t="s">
        <v>16</v>
      </c>
      <c r="C31" s="60">
        <v>34170</v>
      </c>
      <c r="D31" s="1"/>
      <c r="E31" s="1"/>
    </row>
    <row r="32" spans="1:5" x14ac:dyDescent="0.25">
      <c r="A32" s="14"/>
      <c r="B32" s="15" t="s">
        <v>17</v>
      </c>
      <c r="C32" s="60">
        <v>10998.780998463293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3.2512960821571061E-4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0.383415694845536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4.3953173499966258</v>
      </c>
      <c r="D39" s="1"/>
      <c r="E39" s="1"/>
    </row>
    <row r="40" spans="1:5" x14ac:dyDescent="0.25">
      <c r="A40" s="14"/>
      <c r="B40" s="15" t="s">
        <v>22</v>
      </c>
      <c r="C40" s="72">
        <v>6.5458466066497509E-2</v>
      </c>
      <c r="D40" s="1"/>
      <c r="E40" s="1"/>
    </row>
    <row r="41" spans="1:5" x14ac:dyDescent="0.25">
      <c r="A41" s="14"/>
      <c r="B41" s="15" t="s">
        <v>23</v>
      </c>
      <c r="C41" s="72">
        <v>3.9207591228757506E-2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0.11377999999999998</v>
      </c>
      <c r="D44" s="1"/>
      <c r="E44" s="1"/>
    </row>
    <row r="45" spans="1:5" x14ac:dyDescent="0.25">
      <c r="A45" s="14"/>
      <c r="B45" s="15" t="s">
        <v>27</v>
      </c>
      <c r="C45" s="60">
        <v>3.1507893436424204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1.0260819490589501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3.996185896064957E-4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8.0000000000000004E-4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4.0038141039350434E-4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3.996185896064957E-4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11.738171384802428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5.1974709634965697E-4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8.0000000000000004E-4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1.1251296082157108E-3</v>
      </c>
      <c r="D67" s="1"/>
      <c r="E67" s="1"/>
    </row>
  </sheetData>
  <mergeCells count="1">
    <mergeCell ref="A1:B1"/>
  </mergeCells>
  <conditionalFormatting sqref="C54">
    <cfRule type="cellIs" dxfId="11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0E0A-7059-4E09-A522-41110484FBBA}">
  <dimension ref="A1:E67"/>
  <sheetViews>
    <sheetView rightToLeft="1" workbookViewId="0">
      <pane ySplit="7" topLeftCell="A20" activePane="bottomLeft" state="frozen"/>
      <selection pane="bottomLeft" activeCell="C34" sqref="C34"/>
    </sheetView>
  </sheetViews>
  <sheetFormatPr defaultRowHeight="13.8" x14ac:dyDescent="0.25"/>
  <cols>
    <col min="1" max="1" width="27.3984375" customWidth="1"/>
    <col min="2" max="2" width="79.8984375" customWidth="1"/>
    <col min="3" max="3" width="9.8984375" style="66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130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88.056659999999994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88.056659999999994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0.81582986045770001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0.81582986045770001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</v>
      </c>
      <c r="D18" s="1"/>
      <c r="E18" s="1"/>
    </row>
    <row r="19" spans="1:5" x14ac:dyDescent="0.25">
      <c r="A19" s="14"/>
      <c r="B19" s="15" t="s">
        <v>9</v>
      </c>
      <c r="C19" s="60">
        <v>0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116.732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0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205.6044898604577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112070.308685</v>
      </c>
      <c r="D30" s="1"/>
      <c r="E30" s="1"/>
    </row>
    <row r="31" spans="1:5" x14ac:dyDescent="0.25">
      <c r="A31" s="14"/>
      <c r="B31" s="15" t="s">
        <v>16</v>
      </c>
      <c r="C31" s="60">
        <v>192242</v>
      </c>
      <c r="D31" s="1"/>
      <c r="E31" s="1"/>
    </row>
    <row r="32" spans="1:5" x14ac:dyDescent="0.25">
      <c r="A32" s="14"/>
      <c r="B32" s="15" t="s">
        <v>17</v>
      </c>
      <c r="C32" s="60">
        <v>31898.61737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1.8346026906944422E-3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0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69.377129999999994</v>
      </c>
      <c r="D39" s="1"/>
      <c r="E39" s="1"/>
    </row>
    <row r="40" spans="1:5" x14ac:dyDescent="0.25">
      <c r="A40" s="14"/>
      <c r="B40" s="15" t="s">
        <v>22</v>
      </c>
      <c r="C40" s="72">
        <v>0</v>
      </c>
      <c r="D40" s="1"/>
      <c r="E40" s="1"/>
    </row>
    <row r="41" spans="1:5" x14ac:dyDescent="0.25">
      <c r="A41" s="14"/>
      <c r="B41" s="15" t="s">
        <v>23</v>
      </c>
      <c r="C41" s="72">
        <v>0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0.36441999999999997</v>
      </c>
      <c r="D44" s="1"/>
      <c r="E44" s="1"/>
    </row>
    <row r="45" spans="1:5" x14ac:dyDescent="0.25">
      <c r="A45" s="14"/>
      <c r="B45" s="15" t="s">
        <v>27</v>
      </c>
      <c r="C45" s="60">
        <v>69.012709999999998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0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2.1749259284588231E-3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1E-3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-1.1749259284588231E-3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38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9.8365172496503082E-4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236.98161986045773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2.1145798797302363E-3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2E-3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3.8346026906944421E-3</v>
      </c>
      <c r="D67" s="1"/>
      <c r="E67" s="1"/>
    </row>
  </sheetData>
  <mergeCells count="1">
    <mergeCell ref="A1:B1"/>
  </mergeCells>
  <conditionalFormatting sqref="C54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104F4-85A1-43A3-972A-49F05BD41B2B}">
  <dimension ref="A1:E67"/>
  <sheetViews>
    <sheetView rightToLeft="1" workbookViewId="0">
      <pane ySplit="7" topLeftCell="A17" activePane="bottomLeft" state="frozen"/>
      <selection pane="bottomLeft" activeCell="C34" sqref="C34"/>
    </sheetView>
  </sheetViews>
  <sheetFormatPr defaultRowHeight="13.8" x14ac:dyDescent="0.25"/>
  <cols>
    <col min="1" max="1" width="23.3984375" customWidth="1"/>
    <col min="2" max="2" width="81.3984375" customWidth="1"/>
    <col min="3" max="3" width="9.1992187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131</v>
      </c>
      <c r="C5" s="69"/>
    </row>
    <row r="6" spans="1:5" x14ac:dyDescent="0.25">
      <c r="A6" s="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161.01388496806638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161.01388496806638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0.36681769206068998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0.36681769206068998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</v>
      </c>
      <c r="D18" s="1"/>
      <c r="E18" s="1"/>
    </row>
    <row r="19" spans="1:5" x14ac:dyDescent="0.25">
      <c r="A19" s="14"/>
      <c r="B19" s="15" t="s">
        <v>9</v>
      </c>
      <c r="C19" s="60">
        <v>0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338.80372007532992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0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500.18442273545702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911081</v>
      </c>
      <c r="D30" s="1"/>
      <c r="E30" s="1"/>
    </row>
    <row r="31" spans="1:5" x14ac:dyDescent="0.25">
      <c r="A31" s="14"/>
      <c r="B31" s="15" t="s">
        <v>16</v>
      </c>
      <c r="C31" s="60">
        <v>1072373</v>
      </c>
      <c r="D31" s="1"/>
      <c r="E31" s="1"/>
    </row>
    <row r="32" spans="1:5" x14ac:dyDescent="0.25">
      <c r="A32" s="14"/>
      <c r="B32" s="15" t="s">
        <v>17</v>
      </c>
      <c r="C32" s="60">
        <v>749789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5.4900104681741477E-4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0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188.68358875978123</v>
      </c>
      <c r="D39" s="1"/>
      <c r="E39" s="1"/>
    </row>
    <row r="40" spans="1:5" x14ac:dyDescent="0.25">
      <c r="A40" s="14"/>
      <c r="B40" s="15" t="s">
        <v>22</v>
      </c>
      <c r="C40" s="72">
        <v>0</v>
      </c>
      <c r="D40" s="1"/>
      <c r="E40" s="1"/>
    </row>
    <row r="41" spans="1:5" x14ac:dyDescent="0.25">
      <c r="A41" s="14"/>
      <c r="B41" s="15" t="s">
        <v>23</v>
      </c>
      <c r="C41" s="72">
        <v>0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</v>
      </c>
      <c r="D44" s="1"/>
      <c r="E44" s="1"/>
    </row>
    <row r="45" spans="1:5" x14ac:dyDescent="0.25">
      <c r="A45" s="14"/>
      <c r="B45" s="15" t="s">
        <v>27</v>
      </c>
      <c r="C45" s="60">
        <v>188.68358875978123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0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2.5164891557462332E-4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8.0000000000000004E-4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5.4835108442537672E-4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2.5164891557462332E-4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688.86801149523831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7.5609963493392823E-4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1.1999999999999999E-3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1.7490010468174146E-3</v>
      </c>
      <c r="D67" s="1"/>
      <c r="E67" s="1"/>
    </row>
  </sheetData>
  <mergeCells count="1">
    <mergeCell ref="A1:B1"/>
  </mergeCells>
  <conditionalFormatting sqref="C54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7A06-6738-42DE-9791-EC235148689C}">
  <dimension ref="A1:E67"/>
  <sheetViews>
    <sheetView rightToLeft="1" workbookViewId="0">
      <pane ySplit="7" topLeftCell="A17" activePane="bottomLeft" state="frozen"/>
      <selection pane="bottomLeft" activeCell="C34" sqref="C34"/>
    </sheetView>
  </sheetViews>
  <sheetFormatPr defaultRowHeight="13.8" x14ac:dyDescent="0.25"/>
  <cols>
    <col min="1" max="1" width="24.8984375" customWidth="1"/>
    <col min="2" max="2" width="78.69921875" customWidth="1"/>
    <col min="3" max="3" width="11.19921875" style="66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132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3723.6135880943043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3723.6135880943043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54.701818257369212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54.701818257369212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2359.3703031030723</v>
      </c>
      <c r="D18" s="1"/>
      <c r="E18" s="1"/>
    </row>
    <row r="19" spans="1:5" x14ac:dyDescent="0.25">
      <c r="A19" s="14"/>
      <c r="B19" s="15" t="s">
        <v>9</v>
      </c>
      <c r="C19" s="60">
        <v>310.14691742756759</v>
      </c>
      <c r="D19" s="1"/>
      <c r="E19" s="1"/>
    </row>
    <row r="20" spans="1:5" x14ac:dyDescent="0.25">
      <c r="A20" s="14"/>
      <c r="B20" s="15" t="s">
        <v>10</v>
      </c>
      <c r="C20" s="60">
        <v>2049.2233856755047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10709.87341464117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32.460180675989122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16880.019304771904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24166151.158390649</v>
      </c>
      <c r="D30" s="1"/>
      <c r="E30" s="1"/>
    </row>
    <row r="31" spans="1:5" x14ac:dyDescent="0.25">
      <c r="A31" s="14"/>
      <c r="B31" s="15" t="s">
        <v>16</v>
      </c>
      <c r="C31" s="60">
        <v>27285138</v>
      </c>
      <c r="D31" s="1"/>
      <c r="E31" s="1"/>
    </row>
    <row r="32" spans="1:5" x14ac:dyDescent="0.25">
      <c r="A32" s="14"/>
      <c r="B32" s="15" t="s">
        <v>17</v>
      </c>
      <c r="C32" s="60">
        <v>21047164.316781297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6.9849845737272268E-4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7794.9265274315894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34312.971461333931</v>
      </c>
      <c r="D39" s="1"/>
      <c r="E39" s="1"/>
    </row>
    <row r="40" spans="1:5" x14ac:dyDescent="0.25">
      <c r="A40" s="14"/>
      <c r="B40" s="15" t="s">
        <v>22</v>
      </c>
      <c r="C40" s="72">
        <v>2573.7077345184061</v>
      </c>
      <c r="D40" s="1"/>
      <c r="E40" s="1"/>
    </row>
    <row r="41" spans="1:5" x14ac:dyDescent="0.25">
      <c r="A41" s="14"/>
      <c r="B41" s="15" t="s">
        <v>23</v>
      </c>
      <c r="C41" s="72">
        <v>25587.60944874692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275.74646999999999</v>
      </c>
      <c r="D44" s="1"/>
      <c r="E44" s="1"/>
    </row>
    <row r="45" spans="1:5" x14ac:dyDescent="0.25">
      <c r="A45" s="14"/>
      <c r="B45" s="15" t="s">
        <v>27</v>
      </c>
      <c r="C45" s="60">
        <v>4175.607031268918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1108.9846114206255</v>
      </c>
      <c r="D47" s="1"/>
      <c r="E47" s="1"/>
    </row>
    <row r="48" spans="1:5" x14ac:dyDescent="0.25">
      <c r="A48" s="14"/>
      <c r="B48" s="15" t="s">
        <v>30</v>
      </c>
      <c r="C48" s="60">
        <v>591.31616537906928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1.6302895223740692E-3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2.2000000000000001E-3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5.6971047762593096E-4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1.6302895223740692E-3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51192.990766105839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2.118375840264133E-3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2.5000000000000001E-3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3.1984984573727227E-3</v>
      </c>
      <c r="D67" s="1"/>
      <c r="E67" s="1"/>
    </row>
  </sheetData>
  <mergeCells count="1">
    <mergeCell ref="A1:B1"/>
  </mergeCells>
  <conditionalFormatting sqref="C54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34FC-E3CB-45A4-A943-365310B86D14}">
  <dimension ref="A1:E67"/>
  <sheetViews>
    <sheetView rightToLeft="1" workbookViewId="0">
      <pane ySplit="7" topLeftCell="A20" activePane="bottomLeft" state="frozen"/>
      <selection pane="bottomLeft" activeCell="C34" sqref="C34"/>
    </sheetView>
  </sheetViews>
  <sheetFormatPr defaultRowHeight="13.8" x14ac:dyDescent="0.25"/>
  <cols>
    <col min="1" max="1" width="21" customWidth="1"/>
    <col min="2" max="2" width="87.19921875" customWidth="1"/>
    <col min="3" max="3" width="9.8984375" bestFit="1" customWidth="1"/>
  </cols>
  <sheetData>
    <row r="1" spans="1:5" s="48" customFormat="1" x14ac:dyDescent="0.25">
      <c r="A1" s="80" t="s">
        <v>118</v>
      </c>
      <c r="B1" s="80"/>
      <c r="C1" s="47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54"/>
    </row>
    <row r="5" spans="1:5" s="48" customFormat="1" ht="14.4" thickBot="1" x14ac:dyDescent="0.3">
      <c r="A5" s="67" t="s">
        <v>133</v>
      </c>
      <c r="C5" s="54"/>
    </row>
    <row r="6" spans="1:5" x14ac:dyDescent="0.25">
      <c r="A6" s="23"/>
      <c r="B6" s="3"/>
      <c r="C6" s="4"/>
      <c r="D6" s="1"/>
      <c r="E6" s="1"/>
    </row>
    <row r="7" spans="1:5" x14ac:dyDescent="0.25">
      <c r="A7" s="5"/>
      <c r="B7" s="6"/>
      <c r="C7" s="7">
        <v>45657</v>
      </c>
      <c r="D7" s="1"/>
      <c r="E7" s="1"/>
    </row>
    <row r="8" spans="1:5" x14ac:dyDescent="0.25">
      <c r="A8" s="5"/>
      <c r="B8" s="8"/>
      <c r="C8" s="9"/>
      <c r="D8" s="1"/>
      <c r="E8" s="1"/>
    </row>
    <row r="9" spans="1:5" ht="14.25" customHeight="1" x14ac:dyDescent="0.25">
      <c r="A9" s="5" t="s">
        <v>0</v>
      </c>
      <c r="B9" s="8"/>
      <c r="C9" s="10" t="s">
        <v>1</v>
      </c>
      <c r="D9" s="1"/>
      <c r="E9" s="1"/>
    </row>
    <row r="10" spans="1:5" x14ac:dyDescent="0.25">
      <c r="A10" s="11" t="s">
        <v>2</v>
      </c>
      <c r="B10" s="12"/>
      <c r="C10" s="13">
        <f>SUM(C11:C12)</f>
        <v>1147.7799092794357</v>
      </c>
      <c r="D10" s="1"/>
      <c r="E10" s="1"/>
    </row>
    <row r="11" spans="1:5" x14ac:dyDescent="0.25">
      <c r="A11" s="14"/>
      <c r="B11" s="15" t="s">
        <v>3</v>
      </c>
      <c r="C11" s="13">
        <v>0</v>
      </c>
      <c r="D11" s="1"/>
      <c r="E11" s="1"/>
    </row>
    <row r="12" spans="1:5" x14ac:dyDescent="0.25">
      <c r="A12" s="14"/>
      <c r="B12" s="15" t="s">
        <v>4</v>
      </c>
      <c r="C12" s="13">
        <v>1147.7799092794357</v>
      </c>
      <c r="D12" s="1"/>
      <c r="E12" s="1"/>
    </row>
    <row r="13" spans="1:5" x14ac:dyDescent="0.25">
      <c r="A13" s="5"/>
      <c r="B13" s="8"/>
      <c r="C13" s="9"/>
      <c r="D13" s="1"/>
      <c r="E13" s="1"/>
    </row>
    <row r="14" spans="1:5" x14ac:dyDescent="0.25">
      <c r="A14" s="14" t="s">
        <v>5</v>
      </c>
      <c r="B14" s="15"/>
      <c r="C14" s="13">
        <v>19.069943965622173</v>
      </c>
      <c r="D14" s="1"/>
      <c r="E14" s="1"/>
    </row>
    <row r="15" spans="1:5" x14ac:dyDescent="0.25">
      <c r="A15" s="14"/>
      <c r="B15" s="15" t="s">
        <v>6</v>
      </c>
      <c r="C15" s="13">
        <v>0</v>
      </c>
      <c r="D15" s="1"/>
      <c r="E15" s="1"/>
    </row>
    <row r="16" spans="1:5" x14ac:dyDescent="0.25">
      <c r="A16" s="14"/>
      <c r="B16" s="15" t="s">
        <v>7</v>
      </c>
      <c r="C16" s="13">
        <v>19.069943965622173</v>
      </c>
      <c r="D16" s="1"/>
      <c r="E16" s="1"/>
    </row>
    <row r="17" spans="1:5" x14ac:dyDescent="0.25">
      <c r="A17" s="5"/>
      <c r="B17" s="8"/>
      <c r="C17" s="9"/>
      <c r="D17" s="1"/>
      <c r="E17" s="1"/>
    </row>
    <row r="18" spans="1:5" x14ac:dyDescent="0.25">
      <c r="A18" s="14" t="s">
        <v>8</v>
      </c>
      <c r="B18" s="15"/>
      <c r="C18" s="13">
        <f>SUM(C19:C20)</f>
        <v>800.35210626354933</v>
      </c>
      <c r="D18" s="1"/>
      <c r="E18" s="1"/>
    </row>
    <row r="19" spans="1:5" x14ac:dyDescent="0.25">
      <c r="A19" s="14"/>
      <c r="B19" s="15" t="s">
        <v>9</v>
      </c>
      <c r="C19" s="13">
        <v>212.910988691732</v>
      </c>
      <c r="D19" s="1"/>
      <c r="E19" s="1"/>
    </row>
    <row r="20" spans="1:5" x14ac:dyDescent="0.25">
      <c r="A20" s="14"/>
      <c r="B20" s="15" t="s">
        <v>10</v>
      </c>
      <c r="C20" s="13">
        <v>587.44111757181736</v>
      </c>
      <c r="D20" s="1"/>
      <c r="E20" s="1"/>
    </row>
    <row r="21" spans="1:5" x14ac:dyDescent="0.25">
      <c r="A21" s="5"/>
      <c r="B21" s="8"/>
      <c r="C21" s="9"/>
      <c r="D21" s="1"/>
      <c r="E21" s="1"/>
    </row>
    <row r="22" spans="1:5" x14ac:dyDescent="0.25">
      <c r="A22" s="14" t="s">
        <v>11</v>
      </c>
      <c r="B22" s="15"/>
      <c r="C22" s="13">
        <v>3343.1791323673551</v>
      </c>
      <c r="D22" s="1"/>
      <c r="E22" s="1"/>
    </row>
    <row r="23" spans="1:5" x14ac:dyDescent="0.25">
      <c r="A23" s="5"/>
      <c r="B23" s="8"/>
      <c r="C23" s="9"/>
      <c r="D23" s="1"/>
      <c r="E23" s="1"/>
    </row>
    <row r="24" spans="1:5" x14ac:dyDescent="0.25">
      <c r="A24" s="14" t="s">
        <v>12</v>
      </c>
      <c r="B24" s="15"/>
      <c r="C24" s="13">
        <v>5.4164785274185601</v>
      </c>
      <c r="D24" s="1"/>
      <c r="E24" s="1"/>
    </row>
    <row r="25" spans="1:5" x14ac:dyDescent="0.25">
      <c r="A25" s="5"/>
      <c r="B25" s="8"/>
      <c r="C25" s="9"/>
      <c r="D25" s="1"/>
      <c r="E25" s="1"/>
    </row>
    <row r="26" spans="1:5" x14ac:dyDescent="0.25">
      <c r="A26" s="14" t="s">
        <v>13</v>
      </c>
      <c r="B26" s="15"/>
      <c r="C26" s="13">
        <v>0</v>
      </c>
      <c r="D26" s="1"/>
      <c r="E26" s="1"/>
    </row>
    <row r="27" spans="1:5" x14ac:dyDescent="0.25">
      <c r="A27" s="5"/>
      <c r="B27" s="8"/>
      <c r="C27" s="9"/>
      <c r="D27" s="1"/>
      <c r="E27" s="1"/>
    </row>
    <row r="28" spans="1:5" x14ac:dyDescent="0.25">
      <c r="A28" s="14" t="s">
        <v>14</v>
      </c>
      <c r="B28" s="15"/>
      <c r="C28" s="16">
        <f>C10+C14+C18+C22+C24+C26</f>
        <v>5315.7975704033815</v>
      </c>
      <c r="D28" s="1"/>
      <c r="E28" s="1"/>
    </row>
    <row r="29" spans="1:5" x14ac:dyDescent="0.25">
      <c r="A29" s="5"/>
      <c r="B29" s="8"/>
      <c r="C29" s="9"/>
      <c r="D29" s="1"/>
      <c r="E29" s="1"/>
    </row>
    <row r="30" spans="1:5" x14ac:dyDescent="0.25">
      <c r="A30" s="14" t="s">
        <v>15</v>
      </c>
      <c r="B30" s="15"/>
      <c r="C30" s="16">
        <v>8224694.9572635125</v>
      </c>
      <c r="D30" s="1"/>
      <c r="E30" s="1"/>
    </row>
    <row r="31" spans="1:5" x14ac:dyDescent="0.25">
      <c r="A31" s="14"/>
      <c r="B31" s="15" t="s">
        <v>16</v>
      </c>
      <c r="C31" s="13">
        <v>10029942</v>
      </c>
      <c r="D31" s="1"/>
      <c r="E31" s="1"/>
    </row>
    <row r="32" spans="1:5" x14ac:dyDescent="0.25">
      <c r="A32" s="14"/>
      <c r="B32" s="15" t="s">
        <v>17</v>
      </c>
      <c r="C32" s="13">
        <v>6419447.9145270251</v>
      </c>
      <c r="D32" s="1"/>
      <c r="E32" s="1"/>
    </row>
    <row r="33" spans="1:5" x14ac:dyDescent="0.25">
      <c r="A33" s="5"/>
      <c r="B33" s="8"/>
      <c r="C33" s="9"/>
      <c r="D33" s="1"/>
      <c r="E33" s="1"/>
    </row>
    <row r="34" spans="1:5" x14ac:dyDescent="0.25">
      <c r="A34" s="14" t="s">
        <v>18</v>
      </c>
      <c r="B34" s="15"/>
      <c r="C34" s="63">
        <f>C28/C30</f>
        <v>6.4632154724581208E-4</v>
      </c>
      <c r="D34" s="1"/>
      <c r="E34" s="1"/>
    </row>
    <row r="35" spans="1:5" x14ac:dyDescent="0.25">
      <c r="A35" s="5"/>
      <c r="B35" s="8"/>
      <c r="C35" s="9"/>
      <c r="D35" s="1"/>
      <c r="E35" s="1"/>
    </row>
    <row r="36" spans="1:5" x14ac:dyDescent="0.25">
      <c r="A36" s="5" t="s">
        <v>19</v>
      </c>
      <c r="B36" s="8"/>
      <c r="C36" s="9"/>
      <c r="D36" s="1"/>
      <c r="E36" s="1"/>
    </row>
    <row r="37" spans="1:5" x14ac:dyDescent="0.25">
      <c r="A37" s="14" t="s">
        <v>20</v>
      </c>
      <c r="B37" s="15"/>
      <c r="C37" s="13">
        <v>2149.5303218594254</v>
      </c>
      <c r="D37" s="1"/>
      <c r="E37" s="1"/>
    </row>
    <row r="38" spans="1:5" x14ac:dyDescent="0.25">
      <c r="A38" s="5"/>
      <c r="B38" s="8"/>
      <c r="C38" s="9"/>
      <c r="D38" s="1"/>
      <c r="E38" s="1"/>
    </row>
    <row r="39" spans="1:5" x14ac:dyDescent="0.25">
      <c r="A39" s="14" t="s">
        <v>21</v>
      </c>
      <c r="B39" s="15"/>
      <c r="C39" s="16">
        <f>SUM(C40:C48)</f>
        <v>9497.288028225279</v>
      </c>
      <c r="D39" s="1"/>
      <c r="E39" s="1"/>
    </row>
    <row r="40" spans="1:5" x14ac:dyDescent="0.25">
      <c r="A40" s="14"/>
      <c r="B40" s="15" t="s">
        <v>22</v>
      </c>
      <c r="C40" s="18">
        <v>689.12497376491058</v>
      </c>
      <c r="D40" s="1"/>
      <c r="E40" s="1"/>
    </row>
    <row r="41" spans="1:5" x14ac:dyDescent="0.25">
      <c r="A41" s="14"/>
      <c r="B41" s="15" t="s">
        <v>23</v>
      </c>
      <c r="C41" s="18">
        <v>7063.4030265059664</v>
      </c>
      <c r="D41" s="1"/>
      <c r="E41" s="1"/>
    </row>
    <row r="42" spans="1:5" x14ac:dyDescent="0.25">
      <c r="A42" s="14"/>
      <c r="B42" s="15" t="s">
        <v>24</v>
      </c>
      <c r="C42" s="13">
        <v>0</v>
      </c>
      <c r="D42" s="1"/>
      <c r="E42" s="1"/>
    </row>
    <row r="43" spans="1:5" x14ac:dyDescent="0.25">
      <c r="A43" s="14"/>
      <c r="B43" s="15" t="s">
        <v>25</v>
      </c>
      <c r="C43" s="13">
        <v>0</v>
      </c>
      <c r="D43" s="1"/>
      <c r="E43" s="1"/>
    </row>
    <row r="44" spans="1:5" x14ac:dyDescent="0.25">
      <c r="A44" s="14"/>
      <c r="B44" s="15" t="s">
        <v>26</v>
      </c>
      <c r="C44" s="13">
        <v>77.920390000000012</v>
      </c>
      <c r="D44" s="1"/>
      <c r="E44" s="1"/>
    </row>
    <row r="45" spans="1:5" x14ac:dyDescent="0.25">
      <c r="A45" s="14"/>
      <c r="B45" s="15" t="s">
        <v>27</v>
      </c>
      <c r="C45" s="13">
        <v>1147.4612391369799</v>
      </c>
      <c r="D45" s="1"/>
      <c r="E45" s="1"/>
    </row>
    <row r="46" spans="1:5" x14ac:dyDescent="0.25">
      <c r="A46" s="14"/>
      <c r="B46" s="15" t="s">
        <v>28</v>
      </c>
      <c r="C46" s="13">
        <v>0</v>
      </c>
      <c r="D46" s="1"/>
      <c r="E46" s="1"/>
    </row>
    <row r="47" spans="1:5" x14ac:dyDescent="0.25">
      <c r="A47" s="14"/>
      <c r="B47" s="15" t="s">
        <v>29</v>
      </c>
      <c r="C47" s="13">
        <v>362.52829319806079</v>
      </c>
      <c r="D47" s="1"/>
      <c r="E47" s="1"/>
    </row>
    <row r="48" spans="1:5" x14ac:dyDescent="0.25">
      <c r="A48" s="14"/>
      <c r="B48" s="15" t="s">
        <v>30</v>
      </c>
      <c r="C48" s="13">
        <v>156.85010561936119</v>
      </c>
      <c r="D48" s="1"/>
      <c r="E48" s="1"/>
    </row>
    <row r="49" spans="1:5" x14ac:dyDescent="0.25">
      <c r="A49" s="5"/>
      <c r="B49" s="8"/>
      <c r="C49" s="9"/>
      <c r="D49" s="1"/>
      <c r="E49" s="1"/>
    </row>
    <row r="50" spans="1:5" x14ac:dyDescent="0.25">
      <c r="A50" s="14" t="s">
        <v>31</v>
      </c>
      <c r="B50" s="15"/>
      <c r="C50" s="17">
        <f>C39/C32</f>
        <v>1.4794555785292986E-3</v>
      </c>
      <c r="D50" s="1"/>
      <c r="E50" s="1"/>
    </row>
    <row r="51" spans="1:5" x14ac:dyDescent="0.25">
      <c r="A51" s="5"/>
      <c r="B51" s="8"/>
      <c r="C51" s="9"/>
      <c r="D51" s="1"/>
      <c r="E51" s="2"/>
    </row>
    <row r="52" spans="1:5" x14ac:dyDescent="0.25">
      <c r="A52" s="14" t="s">
        <v>32</v>
      </c>
      <c r="B52" s="15"/>
      <c r="C52" s="17">
        <v>2.2000000000000001E-3</v>
      </c>
      <c r="D52" s="1"/>
      <c r="E52" s="1"/>
    </row>
    <row r="53" spans="1:5" x14ac:dyDescent="0.25">
      <c r="A53" s="5"/>
      <c r="B53" s="8"/>
      <c r="C53" s="9"/>
      <c r="D53" s="1"/>
      <c r="E53" s="1"/>
    </row>
    <row r="54" spans="1:5" x14ac:dyDescent="0.25">
      <c r="A54" s="14" t="s">
        <v>33</v>
      </c>
      <c r="B54" s="15"/>
      <c r="C54" s="19">
        <f>C52-C50</f>
        <v>7.2054442147070148E-4</v>
      </c>
      <c r="D54" s="1"/>
      <c r="E54" s="1"/>
    </row>
    <row r="55" spans="1:5" x14ac:dyDescent="0.25">
      <c r="A55" s="5"/>
      <c r="B55" s="8"/>
      <c r="C55" s="9"/>
      <c r="D55" s="1"/>
      <c r="E55" s="1"/>
    </row>
    <row r="56" spans="1:5" x14ac:dyDescent="0.25">
      <c r="A56" s="14" t="s">
        <v>34</v>
      </c>
      <c r="B56" s="15" t="s">
        <v>35</v>
      </c>
      <c r="C56" s="13">
        <v>0</v>
      </c>
      <c r="D56" s="1"/>
      <c r="E56" s="1"/>
    </row>
    <row r="57" spans="1:5" x14ac:dyDescent="0.25">
      <c r="A57" s="14"/>
      <c r="B57" s="15" t="s">
        <v>36</v>
      </c>
      <c r="C57" s="17">
        <f>(C39-C56)/C32</f>
        <v>1.4794555785292986E-3</v>
      </c>
      <c r="D57" s="1"/>
      <c r="E57" s="1"/>
    </row>
    <row r="58" spans="1:5" x14ac:dyDescent="0.25">
      <c r="A58" s="5"/>
      <c r="B58" s="8"/>
      <c r="C58" s="9"/>
      <c r="D58" s="1"/>
      <c r="E58" s="1"/>
    </row>
    <row r="59" spans="1:5" x14ac:dyDescent="0.25">
      <c r="A59" s="5" t="s">
        <v>37</v>
      </c>
      <c r="B59" s="8"/>
      <c r="C59" s="9"/>
      <c r="D59" s="1"/>
      <c r="E59" s="1"/>
    </row>
    <row r="60" spans="1:5" x14ac:dyDescent="0.25">
      <c r="A60" s="5"/>
      <c r="B60" s="8"/>
      <c r="C60" s="9"/>
      <c r="D60" s="1"/>
      <c r="E60" s="1"/>
    </row>
    <row r="61" spans="1:5" x14ac:dyDescent="0.25">
      <c r="A61" s="14" t="s">
        <v>38</v>
      </c>
      <c r="B61" s="15"/>
      <c r="C61" s="16">
        <f>C28+C39-C56</f>
        <v>14813.085598628661</v>
      </c>
      <c r="D61" s="1"/>
      <c r="E61" s="1"/>
    </row>
    <row r="62" spans="1:5" x14ac:dyDescent="0.25">
      <c r="A62" s="5"/>
      <c r="B62" s="8"/>
      <c r="C62" s="9"/>
      <c r="D62" s="1"/>
      <c r="E62" s="1"/>
    </row>
    <row r="63" spans="1:5" x14ac:dyDescent="0.25">
      <c r="A63" s="14" t="s">
        <v>39</v>
      </c>
      <c r="B63" s="15"/>
      <c r="C63" s="17">
        <v>1.8010498475140057E-3</v>
      </c>
      <c r="D63" s="1"/>
      <c r="E63" s="1"/>
    </row>
    <row r="64" spans="1:5" x14ac:dyDescent="0.25">
      <c r="A64" s="5"/>
      <c r="B64" s="8"/>
      <c r="C64" s="9"/>
      <c r="D64" s="1"/>
      <c r="E64" s="1"/>
    </row>
    <row r="65" spans="1:5" x14ac:dyDescent="0.25">
      <c r="A65" s="5" t="s">
        <v>40</v>
      </c>
      <c r="B65" s="8"/>
      <c r="C65" s="9"/>
      <c r="D65" s="1"/>
      <c r="E65" s="1"/>
    </row>
    <row r="66" spans="1:5" x14ac:dyDescent="0.25">
      <c r="A66" s="14" t="s">
        <v>41</v>
      </c>
      <c r="B66" s="15"/>
      <c r="C66" s="17">
        <v>2.5000000000000001E-3</v>
      </c>
      <c r="D66" s="1"/>
      <c r="E66" s="1"/>
    </row>
    <row r="67" spans="1:5" ht="14.4" thickBot="1" x14ac:dyDescent="0.3">
      <c r="A67" s="20" t="s">
        <v>42</v>
      </c>
      <c r="B67" s="21"/>
      <c r="C67" s="22">
        <f>C34+C66</f>
        <v>3.1463215472458121E-3</v>
      </c>
      <c r="D67" s="1"/>
      <c r="E67" s="1"/>
    </row>
  </sheetData>
  <mergeCells count="1">
    <mergeCell ref="A1:B1"/>
  </mergeCells>
  <conditionalFormatting sqref="C54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9B41A-05D5-453F-8322-BA03E6C9379A}">
  <dimension ref="A1:E67"/>
  <sheetViews>
    <sheetView rightToLeft="1" workbookViewId="0">
      <pane ySplit="7" topLeftCell="A23" activePane="bottomLeft" state="frozen"/>
      <selection pane="bottomLeft" activeCell="C34" sqref="C34"/>
    </sheetView>
  </sheetViews>
  <sheetFormatPr defaultRowHeight="13.8" x14ac:dyDescent="0.25"/>
  <cols>
    <col min="1" max="1" width="15.8984375" customWidth="1"/>
    <col min="2" max="2" width="90" customWidth="1"/>
    <col min="3" max="3" width="11.3984375" style="66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134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464.65422076251622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464.65422076251622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7.7996683345059301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7.7996683345059301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425.35166679197459</v>
      </c>
      <c r="D18" s="1"/>
      <c r="E18" s="1"/>
    </row>
    <row r="19" spans="1:5" x14ac:dyDescent="0.25">
      <c r="A19" s="14"/>
      <c r="B19" s="15" t="s">
        <v>9</v>
      </c>
      <c r="C19" s="60">
        <v>123.01402138011304</v>
      </c>
      <c r="D19" s="1"/>
      <c r="E19" s="1"/>
    </row>
    <row r="20" spans="1:5" x14ac:dyDescent="0.25">
      <c r="A20" s="14"/>
      <c r="B20" s="15" t="s">
        <v>10</v>
      </c>
      <c r="C20" s="60">
        <v>302.33764541186156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1360.9862778175118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2.0540854560932198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2260.8459191626016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3943335.7782911723</v>
      </c>
      <c r="D30" s="1"/>
      <c r="E30" s="1"/>
    </row>
    <row r="31" spans="1:5" x14ac:dyDescent="0.25">
      <c r="A31" s="14"/>
      <c r="B31" s="15" t="s">
        <v>16</v>
      </c>
      <c r="C31" s="60">
        <v>4693809</v>
      </c>
      <c r="D31" s="1"/>
      <c r="E31" s="1"/>
    </row>
    <row r="32" spans="1:5" x14ac:dyDescent="0.25">
      <c r="A32" s="14"/>
      <c r="B32" s="15" t="s">
        <v>17</v>
      </c>
      <c r="C32" s="60">
        <v>3192862.5565823447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5.73333351830954E-4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914.23942519673074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3888.3909357352368</v>
      </c>
      <c r="D39" s="1"/>
      <c r="E39" s="1"/>
    </row>
    <row r="40" spans="1:5" x14ac:dyDescent="0.25">
      <c r="A40" s="14"/>
      <c r="B40" s="15" t="s">
        <v>22</v>
      </c>
      <c r="C40" s="72">
        <v>299.65223822360304</v>
      </c>
      <c r="D40" s="1"/>
      <c r="E40" s="1"/>
    </row>
    <row r="41" spans="1:5" x14ac:dyDescent="0.25">
      <c r="A41" s="14"/>
      <c r="B41" s="15" t="s">
        <v>23</v>
      </c>
      <c r="C41" s="72">
        <v>3042.4266670490538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22.455809999999992</v>
      </c>
      <c r="D44" s="1"/>
      <c r="E44" s="1"/>
    </row>
    <row r="45" spans="1:5" x14ac:dyDescent="0.25">
      <c r="A45" s="14"/>
      <c r="B45" s="15" t="s">
        <v>27</v>
      </c>
      <c r="C45" s="60">
        <v>315.13589698119597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137.78574832592162</v>
      </c>
      <c r="D47" s="1"/>
      <c r="E47" s="1"/>
    </row>
    <row r="48" spans="1:5" x14ac:dyDescent="0.25">
      <c r="A48" s="14"/>
      <c r="B48" s="15" t="s">
        <v>30</v>
      </c>
      <c r="C48" s="60">
        <v>70.934575155462312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1.2178384965926591E-3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2.2000000000000001E-3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9.8216150340734104E-4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1.2178384965926591E-3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6149.2368548978384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1.5593997571169513E-3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2.5000000000000001E-3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3.0733333518309543E-3</v>
      </c>
      <c r="D67" s="1"/>
      <c r="E67" s="1"/>
    </row>
  </sheetData>
  <mergeCells count="1">
    <mergeCell ref="A1:B1"/>
  </mergeCells>
  <conditionalFormatting sqref="C54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7636-72F4-4DC5-9923-73B42FCD6BC7}">
  <sheetPr>
    <pageSetUpPr fitToPage="1"/>
  </sheetPr>
  <dimension ref="A1:E67"/>
  <sheetViews>
    <sheetView rightToLeft="1" workbookViewId="0">
      <pane ySplit="7" topLeftCell="A17" activePane="bottomLeft" state="frozen"/>
      <selection pane="bottomLeft" activeCell="C34" sqref="C34"/>
    </sheetView>
  </sheetViews>
  <sheetFormatPr defaultRowHeight="13.8" x14ac:dyDescent="0.25"/>
  <cols>
    <col min="1" max="1" width="24.3984375" customWidth="1"/>
    <col min="2" max="2" width="81.3984375" customWidth="1"/>
    <col min="3" max="3" width="9.0976562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135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1.3063113047263297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1.3063113047263297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1.0926379993709499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1.0926379993709499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0.35573357371148734</v>
      </c>
      <c r="D18" s="1"/>
      <c r="E18" s="1"/>
    </row>
    <row r="19" spans="1:5" x14ac:dyDescent="0.25">
      <c r="A19" s="14"/>
      <c r="B19" s="15" t="s">
        <v>9</v>
      </c>
      <c r="C19" s="60">
        <v>0.35573357371148734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0.50047636846958998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2.0075432734357562E-2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3.2752346790127147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76424.582547427955</v>
      </c>
      <c r="D30" s="1"/>
      <c r="E30" s="1"/>
    </row>
    <row r="31" spans="1:5" x14ac:dyDescent="0.25">
      <c r="A31" s="14"/>
      <c r="B31" s="15" t="s">
        <v>16</v>
      </c>
      <c r="C31" s="60">
        <v>76866</v>
      </c>
      <c r="D31" s="1"/>
      <c r="E31" s="1"/>
    </row>
    <row r="32" spans="1:5" x14ac:dyDescent="0.25">
      <c r="A32" s="14"/>
      <c r="B32" s="15" t="s">
        <v>17</v>
      </c>
      <c r="C32" s="60">
        <v>75983.165094855911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4.2855774540608749E-5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3.8887027944880005E-2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0.64020094973941466</v>
      </c>
      <c r="D39" s="1"/>
      <c r="E39" s="1"/>
    </row>
    <row r="40" spans="1:5" x14ac:dyDescent="0.25">
      <c r="A40" s="14"/>
      <c r="B40" s="15" t="s">
        <v>22</v>
      </c>
      <c r="C40" s="72">
        <v>1.1726477582467499E-2</v>
      </c>
      <c r="D40" s="1"/>
      <c r="E40" s="1"/>
    </row>
    <row r="41" spans="1:5" x14ac:dyDescent="0.25">
      <c r="A41" s="14"/>
      <c r="B41" s="15" t="s">
        <v>23</v>
      </c>
      <c r="C41" s="72">
        <v>7.0237964198474985E-3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6.5759999999999902E-2</v>
      </c>
      <c r="D44" s="1"/>
      <c r="E44" s="1"/>
    </row>
    <row r="45" spans="1:5" x14ac:dyDescent="0.25">
      <c r="A45" s="14"/>
      <c r="B45" s="15" t="s">
        <v>27</v>
      </c>
      <c r="C45" s="60">
        <v>0.47905570177364981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7.6634973963449982E-2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8.425563069664184E-6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1E-3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9.9157443693033594E-4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8.425563069664184E-6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3.9154356287521295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5.1232672763665652E-5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1E-3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1.0428557745406088E-3</v>
      </c>
      <c r="D67" s="1"/>
      <c r="E67" s="1"/>
    </row>
  </sheetData>
  <mergeCells count="1">
    <mergeCell ref="A1:B1"/>
  </mergeCells>
  <conditionalFormatting sqref="C54">
    <cfRule type="cellIs" dxfId="5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2C89A-5929-4CB6-BBC8-7585EF7DDD56}">
  <sheetPr>
    <pageSetUpPr fitToPage="1"/>
  </sheetPr>
  <dimension ref="A1:E67"/>
  <sheetViews>
    <sheetView rightToLeft="1" workbookViewId="0">
      <pane ySplit="7" topLeftCell="A23" activePane="bottomLeft" state="frozen"/>
      <selection pane="bottomLeft" activeCell="C34" sqref="C34"/>
    </sheetView>
  </sheetViews>
  <sheetFormatPr defaultRowHeight="13.8" x14ac:dyDescent="0.25"/>
  <cols>
    <col min="1" max="1" width="9.8984375" customWidth="1"/>
    <col min="2" max="2" width="110.5" bestFit="1" customWidth="1"/>
    <col min="3" max="3" width="9.19921875" style="66" bestFit="1" customWidth="1"/>
    <col min="4" max="4" width="9.69921875" customWidth="1"/>
    <col min="5" max="5" width="10" customWidth="1"/>
    <col min="6" max="6" width="10.19921875" customWidth="1"/>
    <col min="7" max="7" width="10.3984375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136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124.21958407070963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124.21958407070963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3.9410515207714196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3.9410515207714196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48.484354100334244</v>
      </c>
      <c r="D18" s="1"/>
      <c r="E18" s="1"/>
    </row>
    <row r="19" spans="1:5" x14ac:dyDescent="0.25">
      <c r="A19" s="14"/>
      <c r="B19" s="15" t="s">
        <v>9</v>
      </c>
      <c r="C19" s="60">
        <v>30.522458031744339</v>
      </c>
      <c r="D19" s="1"/>
      <c r="E19" s="1"/>
    </row>
    <row r="20" spans="1:5" x14ac:dyDescent="0.25">
      <c r="A20" s="14"/>
      <c r="B20" s="15" t="s">
        <v>10</v>
      </c>
      <c r="C20" s="60">
        <v>17.961896068589901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19.644093691302491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0.63834871948856742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196.92743210260633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3074646.9119934733</v>
      </c>
      <c r="D30" s="1"/>
      <c r="E30" s="1"/>
    </row>
    <row r="31" spans="1:5" x14ac:dyDescent="0.25">
      <c r="A31" s="14"/>
      <c r="B31" s="15" t="s">
        <v>16</v>
      </c>
      <c r="C31" s="60">
        <v>3014758</v>
      </c>
      <c r="D31" s="1"/>
      <c r="E31" s="1"/>
    </row>
    <row r="32" spans="1:5" x14ac:dyDescent="0.25">
      <c r="A32" s="14"/>
      <c r="B32" s="15" t="s">
        <v>17</v>
      </c>
      <c r="C32" s="60">
        <v>3134535.8239869466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6.4048795760722582E-5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196.5270144664245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574.62191364912326</v>
      </c>
      <c r="D39" s="1"/>
      <c r="E39" s="1"/>
    </row>
    <row r="40" spans="1:5" x14ac:dyDescent="0.25">
      <c r="A40" s="14"/>
      <c r="B40" s="15" t="s">
        <v>22</v>
      </c>
      <c r="C40" s="72">
        <v>26.993799330505741</v>
      </c>
      <c r="D40" s="1"/>
      <c r="E40" s="1"/>
    </row>
    <row r="41" spans="1:5" x14ac:dyDescent="0.25">
      <c r="A41" s="14"/>
      <c r="B41" s="15" t="s">
        <v>23</v>
      </c>
      <c r="C41" s="72">
        <v>484.5315724485003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2.9800900000000006</v>
      </c>
      <c r="D44" s="1"/>
      <c r="E44" s="1"/>
    </row>
    <row r="45" spans="1:5" x14ac:dyDescent="0.25">
      <c r="A45" s="14"/>
      <c r="B45" s="15" t="s">
        <v>27</v>
      </c>
      <c r="C45" s="60">
        <v>19.617086104942221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3.147402999978044</v>
      </c>
      <c r="D47" s="1"/>
      <c r="E47" s="1"/>
    </row>
    <row r="48" spans="1:5" x14ac:dyDescent="0.25">
      <c r="A48" s="14"/>
      <c r="B48" s="15" t="s">
        <v>30</v>
      </c>
      <c r="C48" s="60">
        <v>37.351962765197008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1.8331961920863858E-4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1E-3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8.1668038079136141E-4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1.8331961920863858E-4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771.54934575172956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2.50939170524621E-4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1E-3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1.0640487957607227E-3</v>
      </c>
      <c r="D67" s="1"/>
      <c r="E67" s="1"/>
    </row>
  </sheetData>
  <mergeCells count="1">
    <mergeCell ref="A1:B1"/>
  </mergeCells>
  <conditionalFormatting sqref="C54">
    <cfRule type="cellIs" dxfId="4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7B99-60B4-4150-86CA-004BD654DAA7}">
  <dimension ref="A1:E67"/>
  <sheetViews>
    <sheetView rightToLeft="1" workbookViewId="0">
      <pane ySplit="7" topLeftCell="A20" activePane="bottomLeft" state="frozen"/>
      <selection pane="bottomLeft" activeCell="C34" sqref="C34"/>
    </sheetView>
  </sheetViews>
  <sheetFormatPr defaultRowHeight="13.8" x14ac:dyDescent="0.25"/>
  <cols>
    <col min="1" max="1" width="25.09765625" customWidth="1"/>
    <col min="2" max="2" width="82.59765625" customWidth="1"/>
    <col min="3" max="3" width="9.0976562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137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2.2309999999999997E-2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2.2309999999999997E-2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0.71574959753423006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0.71574959753423006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</v>
      </c>
      <c r="D18" s="1"/>
      <c r="E18" s="1"/>
    </row>
    <row r="19" spans="1:5" x14ac:dyDescent="0.25">
      <c r="A19" s="14"/>
      <c r="B19" s="15" t="s">
        <v>9</v>
      </c>
      <c r="C19" s="60">
        <v>0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2.7699999999999999E-2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0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0.76575959753423006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519.56152500000007</v>
      </c>
      <c r="D30" s="1"/>
      <c r="E30" s="1"/>
    </row>
    <row r="31" spans="1:5" x14ac:dyDescent="0.25">
      <c r="A31" s="14"/>
      <c r="B31" s="15" t="s">
        <v>16</v>
      </c>
      <c r="C31" s="60">
        <v>515</v>
      </c>
      <c r="D31" s="1"/>
      <c r="E31" s="1"/>
    </row>
    <row r="32" spans="1:5" x14ac:dyDescent="0.25">
      <c r="A32" s="14"/>
      <c r="B32" s="15" t="s">
        <v>17</v>
      </c>
      <c r="C32" s="60">
        <v>524.12305000000003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1.4738573983788157E-3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0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1.9089999999999968E-2</v>
      </c>
      <c r="D39" s="1"/>
      <c r="E39" s="1"/>
    </row>
    <row r="40" spans="1:5" x14ac:dyDescent="0.25">
      <c r="A40" s="14"/>
      <c r="B40" s="15" t="s">
        <v>22</v>
      </c>
      <c r="C40" s="72">
        <v>0</v>
      </c>
      <c r="D40" s="1"/>
      <c r="E40" s="1"/>
    </row>
    <row r="41" spans="1:5" x14ac:dyDescent="0.25">
      <c r="A41" s="14"/>
      <c r="B41" s="15" t="s">
        <v>23</v>
      </c>
      <c r="C41" s="72">
        <v>0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</v>
      </c>
      <c r="D44" s="1"/>
      <c r="E44" s="1"/>
    </row>
    <row r="45" spans="1:5" x14ac:dyDescent="0.25">
      <c r="A45" s="14"/>
      <c r="B45" s="15" t="s">
        <v>27</v>
      </c>
      <c r="C45" s="60">
        <v>1.9089999999999968E-2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0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3.6422744620752642E-5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8.0000000000000004E-4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7.6357725537924736E-4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3.6422744620752642E-5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0.78484959753423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1.5105999189109123E-3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8.0000000000000004E-4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2.2738573983788158E-3</v>
      </c>
      <c r="D67" s="1"/>
      <c r="E67" s="1"/>
    </row>
  </sheetData>
  <mergeCells count="1">
    <mergeCell ref="A1:B1"/>
  </mergeCells>
  <conditionalFormatting sqref="C54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74D26-E911-4F1A-9B3B-0D8194AEDC96}">
  <dimension ref="A1:E67"/>
  <sheetViews>
    <sheetView rightToLeft="1" workbookViewId="0">
      <pane ySplit="7" topLeftCell="A17" activePane="bottomLeft" state="frozen"/>
      <selection activeCell="C34" sqref="C34"/>
      <selection pane="bottomLeft" activeCell="C34" sqref="C34"/>
    </sheetView>
  </sheetViews>
  <sheetFormatPr defaultRowHeight="13.8" x14ac:dyDescent="0.25"/>
  <cols>
    <col min="1" max="1" width="30.3984375" customWidth="1"/>
    <col min="2" max="2" width="83.3984375" customWidth="1"/>
    <col min="3" max="3" width="9.898437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138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585.7834677275406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585.7834677275406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14.824210622306941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14.824210622306941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607.06346847620375</v>
      </c>
      <c r="D18" s="1"/>
      <c r="E18" s="1"/>
    </row>
    <row r="19" spans="1:5" x14ac:dyDescent="0.25">
      <c r="A19" s="14"/>
      <c r="B19" s="15" t="s">
        <v>9</v>
      </c>
      <c r="C19" s="60">
        <v>173.70342761761958</v>
      </c>
      <c r="D19" s="1"/>
      <c r="E19" s="1"/>
    </row>
    <row r="20" spans="1:5" x14ac:dyDescent="0.25">
      <c r="A20" s="14"/>
      <c r="B20" s="15" t="s">
        <v>10</v>
      </c>
      <c r="C20" s="60">
        <v>433.36004085858411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1993.7113012484801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3.06628346132814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3204.4487315358597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9506914.7371975239</v>
      </c>
      <c r="D30" s="1"/>
      <c r="E30" s="1"/>
    </row>
    <row r="31" spans="1:5" x14ac:dyDescent="0.25">
      <c r="A31" s="14"/>
      <c r="B31" s="15" t="s">
        <v>16</v>
      </c>
      <c r="C31" s="60">
        <v>10869284</v>
      </c>
      <c r="D31" s="1"/>
      <c r="E31" s="1"/>
    </row>
    <row r="32" spans="1:5" x14ac:dyDescent="0.25">
      <c r="A32" s="14"/>
      <c r="B32" s="15" t="s">
        <v>17</v>
      </c>
      <c r="C32" s="60">
        <v>8144545.4743950469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3.3706505423866635E-4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1593.1551462293853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6494.3910162953507</v>
      </c>
      <c r="D39" s="1"/>
      <c r="E39" s="1"/>
    </row>
    <row r="40" spans="1:5" x14ac:dyDescent="0.25">
      <c r="A40" s="14"/>
      <c r="B40" s="15" t="s">
        <v>22</v>
      </c>
      <c r="C40" s="72">
        <v>559.65633201482649</v>
      </c>
      <c r="D40" s="1"/>
      <c r="E40" s="1"/>
    </row>
    <row r="41" spans="1:5" x14ac:dyDescent="0.25">
      <c r="A41" s="14"/>
      <c r="B41" s="15" t="s">
        <v>23</v>
      </c>
      <c r="C41" s="72">
        <v>5045.9407943052138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52.845669999999998</v>
      </c>
      <c r="D44" s="1"/>
      <c r="E44" s="1"/>
    </row>
    <row r="45" spans="1:5" x14ac:dyDescent="0.25">
      <c r="A45" s="14"/>
      <c r="B45" s="15" t="s">
        <v>27</v>
      </c>
      <c r="C45" s="60">
        <v>506.38029915682171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225.72059232295084</v>
      </c>
      <c r="D47" s="1"/>
      <c r="E47" s="1"/>
    </row>
    <row r="48" spans="1:5" x14ac:dyDescent="0.25">
      <c r="A48" s="14"/>
      <c r="B48" s="15" t="s">
        <v>30</v>
      </c>
      <c r="C48" s="60">
        <v>103.84732849553848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7.9739146115796419E-4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1.2999999999999999E-3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5.0260853884203575E-4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7.9739146115796419E-4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9698.8397478312108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1.0201879385625229E-3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1.2999999999999999E-3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1.6370650542386663E-3</v>
      </c>
      <c r="D67" s="1"/>
      <c r="E67" s="1"/>
    </row>
  </sheetData>
  <mergeCells count="1">
    <mergeCell ref="A1:B1"/>
  </mergeCells>
  <conditionalFormatting sqref="C54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C7C1-B8DD-4B64-8D37-36E86BDBA2F8}">
  <dimension ref="A1:C77"/>
  <sheetViews>
    <sheetView rightToLeft="1" workbookViewId="0">
      <pane ySplit="7" topLeftCell="A8" activePane="bottomLeft" state="frozen"/>
      <selection pane="bottomLeft" activeCell="G22" sqref="G22"/>
    </sheetView>
  </sheetViews>
  <sheetFormatPr defaultRowHeight="13.8" x14ac:dyDescent="0.25"/>
  <cols>
    <col min="1" max="1" width="52.8984375" bestFit="1" customWidth="1"/>
    <col min="2" max="2" width="8.09765625" bestFit="1" customWidth="1"/>
    <col min="3" max="3" width="12.19921875" customWidth="1"/>
  </cols>
  <sheetData>
    <row r="1" spans="1:3" s="48" customFormat="1" x14ac:dyDescent="0.25">
      <c r="A1" s="80" t="s">
        <v>118</v>
      </c>
      <c r="B1" s="80"/>
      <c r="C1" s="80"/>
    </row>
    <row r="2" spans="1:3" s="48" customFormat="1" x14ac:dyDescent="0.25">
      <c r="A2" s="67"/>
      <c r="B2" s="68"/>
      <c r="C2" s="51"/>
    </row>
    <row r="3" spans="1:3" s="48" customFormat="1" x14ac:dyDescent="0.25">
      <c r="A3" s="53" t="s">
        <v>121</v>
      </c>
      <c r="B3" s="68"/>
      <c r="C3" s="51"/>
    </row>
    <row r="4" spans="1:3" s="48" customFormat="1" x14ac:dyDescent="0.25">
      <c r="A4" s="68"/>
      <c r="B4" s="68"/>
      <c r="C4" s="69"/>
    </row>
    <row r="5" spans="1:3" s="48" customFormat="1" ht="14.4" thickBot="1" x14ac:dyDescent="0.3">
      <c r="A5" s="53" t="s">
        <v>119</v>
      </c>
      <c r="B5" s="68"/>
      <c r="C5" s="69"/>
    </row>
    <row r="6" spans="1:3" x14ac:dyDescent="0.25">
      <c r="A6" s="24"/>
      <c r="B6" s="25"/>
      <c r="C6" s="26"/>
    </row>
    <row r="7" spans="1:3" x14ac:dyDescent="0.25">
      <c r="A7" s="27"/>
      <c r="B7" s="28"/>
      <c r="C7" s="29" t="s">
        <v>1</v>
      </c>
    </row>
    <row r="8" spans="1:3" x14ac:dyDescent="0.25">
      <c r="A8" s="27"/>
      <c r="B8" s="28"/>
      <c r="C8" s="29"/>
    </row>
    <row r="9" spans="1:3" x14ac:dyDescent="0.25">
      <c r="A9" s="27" t="s">
        <v>43</v>
      </c>
      <c r="B9" s="28"/>
      <c r="C9" s="30"/>
    </row>
    <row r="10" spans="1:3" x14ac:dyDescent="0.25">
      <c r="A10" s="27" t="s">
        <v>44</v>
      </c>
      <c r="B10" s="28"/>
      <c r="C10" s="30"/>
    </row>
    <row r="11" spans="1:3" x14ac:dyDescent="0.25">
      <c r="A11" s="31">
        <v>1</v>
      </c>
      <c r="B11" s="32" t="s">
        <v>45</v>
      </c>
      <c r="C11" s="33">
        <v>0</v>
      </c>
    </row>
    <row r="12" spans="1:3" x14ac:dyDescent="0.25">
      <c r="A12" s="31">
        <v>2</v>
      </c>
      <c r="B12" s="32" t="s">
        <v>45</v>
      </c>
      <c r="C12" s="33">
        <v>0</v>
      </c>
    </row>
    <row r="13" spans="1:3" x14ac:dyDescent="0.25">
      <c r="A13" s="31">
        <v>3</v>
      </c>
      <c r="B13" s="32" t="s">
        <v>45</v>
      </c>
      <c r="C13" s="33">
        <v>0</v>
      </c>
    </row>
    <row r="14" spans="1:3" x14ac:dyDescent="0.25">
      <c r="A14" s="27" t="s">
        <v>46</v>
      </c>
      <c r="B14" s="34"/>
      <c r="C14" s="30"/>
    </row>
    <row r="15" spans="1:3" x14ac:dyDescent="0.25">
      <c r="A15" s="31">
        <v>1</v>
      </c>
      <c r="B15" s="32" t="s">
        <v>47</v>
      </c>
      <c r="C15" s="33">
        <v>15057.839642445319</v>
      </c>
    </row>
    <row r="16" spans="1:3" x14ac:dyDescent="0.25">
      <c r="A16" s="31">
        <v>2</v>
      </c>
      <c r="B16" s="32" t="s">
        <v>48</v>
      </c>
      <c r="C16" s="33">
        <v>2896.8474578820478</v>
      </c>
    </row>
    <row r="17" spans="1:3" x14ac:dyDescent="0.25">
      <c r="A17" s="31">
        <v>3</v>
      </c>
      <c r="B17" s="32" t="s">
        <v>45</v>
      </c>
      <c r="C17" s="33">
        <v>0</v>
      </c>
    </row>
    <row r="18" spans="1:3" x14ac:dyDescent="0.25">
      <c r="A18" s="31">
        <v>4</v>
      </c>
      <c r="B18" s="32" t="s">
        <v>45</v>
      </c>
      <c r="C18" s="33">
        <v>0</v>
      </c>
    </row>
    <row r="19" spans="1:3" x14ac:dyDescent="0.25">
      <c r="A19" s="31">
        <v>5</v>
      </c>
      <c r="B19" s="32" t="s">
        <v>45</v>
      </c>
      <c r="C19" s="33">
        <v>0</v>
      </c>
    </row>
    <row r="20" spans="1:3" x14ac:dyDescent="0.25">
      <c r="A20" s="31">
        <v>6</v>
      </c>
      <c r="B20" s="32" t="s">
        <v>45</v>
      </c>
      <c r="C20" s="33">
        <v>0</v>
      </c>
    </row>
    <row r="21" spans="1:3" x14ac:dyDescent="0.25">
      <c r="A21" s="31">
        <v>7</v>
      </c>
      <c r="B21" s="32" t="s">
        <v>45</v>
      </c>
      <c r="C21" s="33">
        <v>0</v>
      </c>
    </row>
    <row r="22" spans="1:3" x14ac:dyDescent="0.25">
      <c r="A22" s="31">
        <v>8</v>
      </c>
      <c r="B22" s="32" t="s">
        <v>45</v>
      </c>
      <c r="C22" s="33">
        <v>0</v>
      </c>
    </row>
    <row r="23" spans="1:3" x14ac:dyDescent="0.25">
      <c r="A23" s="35" t="s">
        <v>49</v>
      </c>
      <c r="B23" s="32"/>
      <c r="C23" s="33">
        <f>SUM(C15:C22)</f>
        <v>17954.687100327366</v>
      </c>
    </row>
    <row r="24" spans="1:3" x14ac:dyDescent="0.25">
      <c r="A24" s="36"/>
      <c r="B24" s="34"/>
      <c r="C24" s="30"/>
    </row>
    <row r="25" spans="1:3" x14ac:dyDescent="0.25">
      <c r="A25" s="27" t="s">
        <v>50</v>
      </c>
      <c r="B25" s="34"/>
      <c r="C25" s="30"/>
    </row>
    <row r="26" spans="1:3" x14ac:dyDescent="0.25">
      <c r="A26" s="27" t="s">
        <v>44</v>
      </c>
      <c r="B26" s="34"/>
      <c r="C26" s="30"/>
    </row>
    <row r="27" spans="1:3" x14ac:dyDescent="0.25">
      <c r="A27" s="31">
        <v>1</v>
      </c>
      <c r="B27" s="32" t="s">
        <v>45</v>
      </c>
      <c r="C27" s="33">
        <v>0</v>
      </c>
    </row>
    <row r="28" spans="1:3" x14ac:dyDescent="0.25">
      <c r="A28" s="31">
        <v>2</v>
      </c>
      <c r="B28" s="32" t="s">
        <v>45</v>
      </c>
      <c r="C28" s="33">
        <v>0</v>
      </c>
    </row>
    <row r="29" spans="1:3" x14ac:dyDescent="0.25">
      <c r="A29" s="31">
        <v>3</v>
      </c>
      <c r="B29" s="32" t="s">
        <v>45</v>
      </c>
      <c r="C29" s="33">
        <v>0</v>
      </c>
    </row>
    <row r="30" spans="1:3" x14ac:dyDescent="0.25">
      <c r="A30" s="27" t="s">
        <v>46</v>
      </c>
      <c r="B30" s="34"/>
      <c r="C30" s="30"/>
    </row>
    <row r="31" spans="1:3" x14ac:dyDescent="0.25">
      <c r="A31" s="31">
        <v>1</v>
      </c>
      <c r="B31" s="32" t="s">
        <v>51</v>
      </c>
      <c r="C31" s="33">
        <v>110.93160805013835</v>
      </c>
    </row>
    <row r="32" spans="1:3" x14ac:dyDescent="0.25">
      <c r="A32" s="31">
        <v>2</v>
      </c>
      <c r="B32" s="32" t="s">
        <v>52</v>
      </c>
      <c r="C32" s="33">
        <v>108.24675859754836</v>
      </c>
    </row>
    <row r="33" spans="1:3" x14ac:dyDescent="0.25">
      <c r="A33" s="31">
        <v>3</v>
      </c>
      <c r="B33" s="32" t="s">
        <v>53</v>
      </c>
      <c r="C33" s="33">
        <v>37.01602171238045</v>
      </c>
    </row>
    <row r="34" spans="1:3" x14ac:dyDescent="0.25">
      <c r="A34" s="31">
        <v>4</v>
      </c>
      <c r="B34" s="32" t="s">
        <v>54</v>
      </c>
      <c r="C34" s="33">
        <v>30.744433463738105</v>
      </c>
    </row>
    <row r="35" spans="1:3" x14ac:dyDescent="0.25">
      <c r="A35" s="31">
        <v>5</v>
      </c>
      <c r="B35" s="32" t="s">
        <v>47</v>
      </c>
      <c r="C35" s="33">
        <v>5.596234576919187</v>
      </c>
    </row>
    <row r="36" spans="1:3" x14ac:dyDescent="0.25">
      <c r="A36" s="31">
        <v>6</v>
      </c>
      <c r="B36" s="32" t="s">
        <v>45</v>
      </c>
      <c r="C36" s="33">
        <v>0</v>
      </c>
    </row>
    <row r="37" spans="1:3" x14ac:dyDescent="0.25">
      <c r="A37" s="31">
        <v>7</v>
      </c>
      <c r="B37" s="32" t="s">
        <v>45</v>
      </c>
      <c r="C37" s="33">
        <v>0</v>
      </c>
    </row>
    <row r="38" spans="1:3" x14ac:dyDescent="0.25">
      <c r="A38" s="31">
        <v>8</v>
      </c>
      <c r="B38" s="32" t="s">
        <v>45</v>
      </c>
      <c r="C38" s="33">
        <v>0</v>
      </c>
    </row>
    <row r="39" spans="1:3" x14ac:dyDescent="0.25">
      <c r="A39" s="35" t="s">
        <v>55</v>
      </c>
      <c r="B39" s="32"/>
      <c r="C39" s="37">
        <f>SUM(C31:C38)</f>
        <v>292.53505640072444</v>
      </c>
    </row>
    <row r="40" spans="1:3" x14ac:dyDescent="0.25">
      <c r="A40" s="36"/>
      <c r="B40" s="34"/>
      <c r="C40" s="30"/>
    </row>
    <row r="41" spans="1:3" x14ac:dyDescent="0.25">
      <c r="A41" s="27" t="s">
        <v>56</v>
      </c>
      <c r="B41" s="34"/>
      <c r="C41" s="30"/>
    </row>
    <row r="42" spans="1:3" x14ac:dyDescent="0.25">
      <c r="A42" s="31">
        <v>1</v>
      </c>
      <c r="B42" s="32" t="s">
        <v>57</v>
      </c>
      <c r="C42" s="33">
        <v>821.32630438935132</v>
      </c>
    </row>
    <row r="43" spans="1:3" x14ac:dyDescent="0.25">
      <c r="A43" s="31">
        <v>2</v>
      </c>
      <c r="B43" s="32" t="s">
        <v>58</v>
      </c>
      <c r="C43" s="33">
        <v>304.39576775123555</v>
      </c>
    </row>
    <row r="44" spans="1:3" x14ac:dyDescent="0.25">
      <c r="A44" s="31">
        <v>3</v>
      </c>
      <c r="B44" s="32" t="s">
        <v>59</v>
      </c>
      <c r="C44" s="33">
        <v>211.5564784498055</v>
      </c>
    </row>
    <row r="45" spans="1:3" x14ac:dyDescent="0.25">
      <c r="A45" s="31">
        <v>4</v>
      </c>
      <c r="B45" s="32" t="s">
        <v>60</v>
      </c>
      <c r="C45" s="33">
        <v>199.50697578567869</v>
      </c>
    </row>
    <row r="46" spans="1:3" x14ac:dyDescent="0.25">
      <c r="A46" s="31">
        <v>5</v>
      </c>
      <c r="B46" s="32" t="s">
        <v>61</v>
      </c>
      <c r="C46" s="33">
        <v>196.56202272364919</v>
      </c>
    </row>
    <row r="47" spans="1:3" x14ac:dyDescent="0.25">
      <c r="A47" s="31">
        <v>6</v>
      </c>
      <c r="B47" s="32" t="s">
        <v>45</v>
      </c>
      <c r="C47" s="33">
        <v>0</v>
      </c>
    </row>
    <row r="48" spans="1:3" x14ac:dyDescent="0.25">
      <c r="A48" s="31">
        <v>7</v>
      </c>
      <c r="B48" s="32" t="s">
        <v>45</v>
      </c>
      <c r="C48" s="33">
        <v>0</v>
      </c>
    </row>
    <row r="49" spans="1:3" x14ac:dyDescent="0.25">
      <c r="A49" s="35" t="s">
        <v>62</v>
      </c>
      <c r="B49" s="32"/>
      <c r="C49" s="33">
        <f>SUM(C42:C48)</f>
        <v>1733.3475490997203</v>
      </c>
    </row>
    <row r="50" spans="1:3" x14ac:dyDescent="0.25">
      <c r="A50" s="36"/>
      <c r="B50" s="34"/>
      <c r="C50" s="30"/>
    </row>
    <row r="51" spans="1:3" x14ac:dyDescent="0.25">
      <c r="A51" s="27" t="s">
        <v>63</v>
      </c>
      <c r="B51" s="34"/>
      <c r="C51" s="30"/>
    </row>
    <row r="52" spans="1:3" x14ac:dyDescent="0.25">
      <c r="A52" s="31">
        <v>1</v>
      </c>
      <c r="B52" s="32" t="s">
        <v>57</v>
      </c>
      <c r="C52" s="33">
        <v>4941.0517610123061</v>
      </c>
    </row>
    <row r="53" spans="1:3" x14ac:dyDescent="0.25">
      <c r="A53" s="31">
        <v>2</v>
      </c>
      <c r="B53" s="32" t="s">
        <v>58</v>
      </c>
      <c r="C53" s="33">
        <v>2344.4637104103044</v>
      </c>
    </row>
    <row r="54" spans="1:3" x14ac:dyDescent="0.25">
      <c r="A54" s="31">
        <v>3</v>
      </c>
      <c r="B54" s="32" t="s">
        <v>59</v>
      </c>
      <c r="C54" s="33">
        <v>1280.1622813791316</v>
      </c>
    </row>
    <row r="55" spans="1:3" x14ac:dyDescent="0.25">
      <c r="A55" s="31">
        <v>4</v>
      </c>
      <c r="B55" s="32" t="s">
        <v>60</v>
      </c>
      <c r="C55" s="33">
        <v>1267.8676430639746</v>
      </c>
    </row>
    <row r="56" spans="1:3" x14ac:dyDescent="0.25">
      <c r="A56" s="31">
        <v>5</v>
      </c>
      <c r="B56" s="32" t="s">
        <v>45</v>
      </c>
      <c r="C56" s="33">
        <v>0</v>
      </c>
    </row>
    <row r="57" spans="1:3" x14ac:dyDescent="0.25">
      <c r="A57" s="31">
        <v>6</v>
      </c>
      <c r="B57" s="32" t="s">
        <v>45</v>
      </c>
      <c r="C57" s="33">
        <v>0</v>
      </c>
    </row>
    <row r="58" spans="1:3" x14ac:dyDescent="0.25">
      <c r="A58" s="31">
        <v>7</v>
      </c>
      <c r="B58" s="32" t="s">
        <v>45</v>
      </c>
      <c r="C58" s="33">
        <v>0</v>
      </c>
    </row>
    <row r="59" spans="1:3" x14ac:dyDescent="0.25">
      <c r="A59" s="31">
        <v>8</v>
      </c>
      <c r="B59" s="32" t="s">
        <v>45</v>
      </c>
      <c r="C59" s="33">
        <v>0</v>
      </c>
    </row>
    <row r="60" spans="1:3" x14ac:dyDescent="0.25">
      <c r="A60" s="35" t="s">
        <v>64</v>
      </c>
      <c r="B60" s="32"/>
      <c r="C60" s="33">
        <f>SUM(C52:C59)</f>
        <v>9833.5453958657163</v>
      </c>
    </row>
    <row r="61" spans="1:3" x14ac:dyDescent="0.25">
      <c r="A61" s="36"/>
      <c r="B61" s="34"/>
      <c r="C61" s="30"/>
    </row>
    <row r="62" spans="1:3" x14ac:dyDescent="0.25">
      <c r="A62" s="35" t="s">
        <v>65</v>
      </c>
      <c r="B62" s="32"/>
      <c r="C62" s="38">
        <v>38056.81157026047</v>
      </c>
    </row>
    <row r="63" spans="1:3" x14ac:dyDescent="0.25">
      <c r="A63" s="36"/>
      <c r="B63" s="34"/>
      <c r="C63" s="30"/>
    </row>
    <row r="64" spans="1:3" x14ac:dyDescent="0.25">
      <c r="A64" s="27" t="s">
        <v>66</v>
      </c>
      <c r="B64" s="34"/>
      <c r="C64" s="30"/>
    </row>
    <row r="65" spans="1:3" x14ac:dyDescent="0.25">
      <c r="A65" s="31">
        <v>1</v>
      </c>
      <c r="B65" s="32" t="s">
        <v>67</v>
      </c>
      <c r="C65" s="33">
        <v>404.61706266879287</v>
      </c>
    </row>
    <row r="66" spans="1:3" x14ac:dyDescent="0.25">
      <c r="A66" s="31">
        <v>2</v>
      </c>
      <c r="B66" s="32" t="s">
        <v>68</v>
      </c>
      <c r="C66" s="33">
        <v>108.22791999999998</v>
      </c>
    </row>
    <row r="67" spans="1:3" x14ac:dyDescent="0.25">
      <c r="A67" s="31">
        <v>3</v>
      </c>
      <c r="B67" s="32" t="s">
        <v>45</v>
      </c>
      <c r="C67" s="33">
        <v>0</v>
      </c>
    </row>
    <row r="68" spans="1:3" x14ac:dyDescent="0.25">
      <c r="A68" s="31">
        <v>4</v>
      </c>
      <c r="B68" s="32" t="s">
        <v>45</v>
      </c>
      <c r="C68" s="33">
        <v>0</v>
      </c>
    </row>
    <row r="69" spans="1:3" x14ac:dyDescent="0.25">
      <c r="A69" s="35" t="s">
        <v>69</v>
      </c>
      <c r="B69" s="32"/>
      <c r="C69" s="33">
        <f>SUM(C65:C68)</f>
        <v>512.84498266879291</v>
      </c>
    </row>
    <row r="70" spans="1:3" x14ac:dyDescent="0.25">
      <c r="A70" s="36"/>
      <c r="B70" s="34"/>
      <c r="C70" s="30"/>
    </row>
    <row r="71" spans="1:3" x14ac:dyDescent="0.25">
      <c r="A71" s="27" t="s">
        <v>70</v>
      </c>
      <c r="B71" s="34"/>
      <c r="C71" s="30"/>
    </row>
    <row r="72" spans="1:3" x14ac:dyDescent="0.25">
      <c r="A72" s="31">
        <v>1</v>
      </c>
      <c r="B72" s="32" t="s">
        <v>71</v>
      </c>
      <c r="C72" s="33">
        <v>0</v>
      </c>
    </row>
    <row r="73" spans="1:3" x14ac:dyDescent="0.25">
      <c r="A73" s="31">
        <v>2</v>
      </c>
      <c r="B73" s="32" t="s">
        <v>72</v>
      </c>
      <c r="C73" s="33">
        <v>0</v>
      </c>
    </row>
    <row r="74" spans="1:3" x14ac:dyDescent="0.25">
      <c r="A74" s="31">
        <v>3</v>
      </c>
      <c r="B74" s="32" t="s">
        <v>57</v>
      </c>
      <c r="C74" s="33">
        <v>0</v>
      </c>
    </row>
    <row r="75" spans="1:3" x14ac:dyDescent="0.25">
      <c r="A75" s="35" t="s">
        <v>73</v>
      </c>
      <c r="B75" s="32"/>
      <c r="C75" s="33">
        <f>SUM(C72:C74)</f>
        <v>0</v>
      </c>
    </row>
    <row r="76" spans="1:3" x14ac:dyDescent="0.25">
      <c r="A76" s="36"/>
      <c r="B76" s="34"/>
      <c r="C76" s="30"/>
    </row>
    <row r="77" spans="1:3" ht="14.4" thickBot="1" x14ac:dyDescent="0.3">
      <c r="A77" s="39" t="s">
        <v>74</v>
      </c>
      <c r="B77" s="40"/>
      <c r="C77" s="41">
        <f>C23+C39+C49+C60+C62+C69+C75</f>
        <v>68383.771654622775</v>
      </c>
    </row>
  </sheetData>
  <mergeCells count="1">
    <mergeCell ref="A1:C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0B5E-E9AF-49AD-96F1-058BAEAEEF8D}">
  <dimension ref="A1:E67"/>
  <sheetViews>
    <sheetView rightToLeft="1" topLeftCell="A12" workbookViewId="0">
      <selection activeCell="C34" sqref="C34"/>
    </sheetView>
  </sheetViews>
  <sheetFormatPr defaultRowHeight="13.8" x14ac:dyDescent="0.25"/>
  <cols>
    <col min="1" max="1" width="22.09765625" customWidth="1"/>
    <col min="2" max="2" width="76.59765625" customWidth="1"/>
    <col min="3" max="3" width="9.0976562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139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9.2920600000000011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9.2920600000000011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1.1448582311245701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1.1448582311245701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</v>
      </c>
      <c r="D18" s="1"/>
      <c r="E18" s="1"/>
    </row>
    <row r="19" spans="1:5" x14ac:dyDescent="0.25">
      <c r="A19" s="14"/>
      <c r="B19" s="15" t="s">
        <v>9</v>
      </c>
      <c r="C19" s="60">
        <v>0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10.81826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0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21.255178231124571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81787.107680000001</v>
      </c>
      <c r="D30" s="1"/>
      <c r="E30" s="1"/>
    </row>
    <row r="31" spans="1:5" x14ac:dyDescent="0.25">
      <c r="A31" s="14"/>
      <c r="B31" s="15" t="s">
        <v>16</v>
      </c>
      <c r="C31" s="60">
        <v>100006</v>
      </c>
      <c r="D31" s="1"/>
      <c r="E31" s="1"/>
    </row>
    <row r="32" spans="1:5" x14ac:dyDescent="0.25">
      <c r="A32" s="14"/>
      <c r="B32" s="15" t="s">
        <v>17</v>
      </c>
      <c r="C32" s="60">
        <v>63568.215360000002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2.59884214444745E-4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0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16.521940000000004</v>
      </c>
      <c r="D39" s="1"/>
      <c r="E39" s="1"/>
    </row>
    <row r="40" spans="1:5" x14ac:dyDescent="0.25">
      <c r="A40" s="14"/>
      <c r="B40" s="15" t="s">
        <v>22</v>
      </c>
      <c r="C40" s="72">
        <v>0</v>
      </c>
      <c r="D40" s="1"/>
      <c r="E40" s="1"/>
    </row>
    <row r="41" spans="1:5" x14ac:dyDescent="0.25">
      <c r="A41" s="14"/>
      <c r="B41" s="15" t="s">
        <v>23</v>
      </c>
      <c r="C41" s="72">
        <v>0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</v>
      </c>
      <c r="D44" s="1"/>
      <c r="E44" s="1"/>
    </row>
    <row r="45" spans="1:5" x14ac:dyDescent="0.25">
      <c r="A45" s="14"/>
      <c r="B45" s="15" t="s">
        <v>27</v>
      </c>
      <c r="C45" s="60">
        <v>16.521940000000004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0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2.5990882245840671E-4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8.0000000000000004E-4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5.4009117754159333E-4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2.5990882245840671E-4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37.777118231124575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4.6189575964626623E-4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8.0000000000000004E-4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1.059884214444745E-3</v>
      </c>
      <c r="D67" s="1"/>
      <c r="E67" s="1"/>
    </row>
  </sheetData>
  <mergeCells count="1">
    <mergeCell ref="A1:B1"/>
  </mergeCells>
  <conditionalFormatting sqref="C5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C7B6-439B-4CBB-8208-1063ACD5BB4E}">
  <dimension ref="A1:E67"/>
  <sheetViews>
    <sheetView rightToLeft="1" workbookViewId="0">
      <pane ySplit="7" topLeftCell="A20" activePane="bottomLeft" state="frozen"/>
      <selection activeCell="C34" sqref="C34"/>
      <selection pane="bottomLeft" activeCell="B35" sqref="B35"/>
    </sheetView>
  </sheetViews>
  <sheetFormatPr defaultRowHeight="13.8" x14ac:dyDescent="0.25"/>
  <cols>
    <col min="1" max="1" width="16.3984375" customWidth="1"/>
    <col min="2" max="2" width="80.69921875" customWidth="1"/>
    <col min="3" max="3" width="9.0976562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140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26.448225896185743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26.448225896185743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1.2181521400978799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1.2181521400978799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</v>
      </c>
      <c r="D18" s="1"/>
      <c r="E18" s="1"/>
    </row>
    <row r="19" spans="1:5" x14ac:dyDescent="0.25">
      <c r="A19" s="14"/>
      <c r="B19" s="15" t="s">
        <v>9</v>
      </c>
      <c r="C19" s="60">
        <v>0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5.3151521691630403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2.7265744414839997E-2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33.008795949861508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71720.115104111144</v>
      </c>
      <c r="D30" s="1"/>
      <c r="E30" s="1"/>
    </row>
    <row r="31" spans="1:5" x14ac:dyDescent="0.25">
      <c r="A31" s="14"/>
      <c r="B31" s="15" t="s">
        <v>16</v>
      </c>
      <c r="C31" s="60">
        <v>93863</v>
      </c>
      <c r="D31" s="1"/>
      <c r="E31" s="1"/>
    </row>
    <row r="32" spans="1:5" x14ac:dyDescent="0.25">
      <c r="A32" s="14"/>
      <c r="B32" s="15" t="s">
        <v>17</v>
      </c>
      <c r="C32" s="60">
        <v>49577.230208222303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4.602446036505228E-4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0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12.972475034056197</v>
      </c>
      <c r="D39" s="1"/>
      <c r="E39" s="1"/>
    </row>
    <row r="40" spans="1:5" x14ac:dyDescent="0.25">
      <c r="A40" s="14"/>
      <c r="B40" s="15" t="s">
        <v>22</v>
      </c>
      <c r="C40" s="72">
        <v>9.1142515871653326E-2</v>
      </c>
      <c r="D40" s="1"/>
      <c r="E40" s="1"/>
    </row>
    <row r="41" spans="1:5" x14ac:dyDescent="0.25">
      <c r="A41" s="14"/>
      <c r="B41" s="15" t="s">
        <v>23</v>
      </c>
      <c r="C41" s="72">
        <v>5.4591540569039997E-2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0.46514000000000022</v>
      </c>
      <c r="D44" s="1"/>
      <c r="E44" s="1"/>
    </row>
    <row r="45" spans="1:5" x14ac:dyDescent="0.25">
      <c r="A45" s="14"/>
      <c r="B45" s="15" t="s">
        <v>27</v>
      </c>
      <c r="C45" s="60">
        <v>11.870685894794708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0.49091508282079671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2.6166195609501262E-4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5.9999999999999995E-4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3.3833804390498732E-4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2.6166195609501262E-4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45.981270983917703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6.411209870085939E-4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8.0000000000000004E-4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1.2602446036505228E-3</v>
      </c>
      <c r="D67" s="1"/>
      <c r="E67" s="1"/>
    </row>
  </sheetData>
  <mergeCells count="1">
    <mergeCell ref="A1:B1"/>
  </mergeCells>
  <conditionalFormatting sqref="C5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B4D2-E564-4CDC-877B-2A76856F122E}">
  <dimension ref="A1:E112"/>
  <sheetViews>
    <sheetView rightToLeft="1" workbookViewId="0">
      <pane ySplit="7" topLeftCell="A8" activePane="bottomLeft" state="frozen"/>
      <selection activeCell="A7" sqref="A7"/>
      <selection pane="bottomLeft" activeCell="A7" sqref="A7"/>
    </sheetView>
  </sheetViews>
  <sheetFormatPr defaultRowHeight="13.8" x14ac:dyDescent="0.25"/>
  <cols>
    <col min="1" max="1" width="92" customWidth="1"/>
    <col min="2" max="2" width="31.296875" bestFit="1" customWidth="1"/>
    <col min="3" max="3" width="11.8984375" bestFit="1" customWidth="1"/>
    <col min="4" max="4" width="10.8984375" bestFit="1" customWidth="1"/>
  </cols>
  <sheetData>
    <row r="1" spans="1:3" s="48" customFormat="1" x14ac:dyDescent="0.25">
      <c r="A1" s="80" t="s">
        <v>118</v>
      </c>
      <c r="B1" s="80"/>
      <c r="C1" s="80"/>
    </row>
    <row r="2" spans="1:3" s="48" customFormat="1" x14ac:dyDescent="0.25">
      <c r="A2" s="67"/>
      <c r="B2" s="68"/>
      <c r="C2" s="74"/>
    </row>
    <row r="3" spans="1:3" s="48" customFormat="1" x14ac:dyDescent="0.25">
      <c r="A3" s="53" t="s">
        <v>122</v>
      </c>
      <c r="B3" s="68"/>
      <c r="C3" s="74"/>
    </row>
    <row r="4" spans="1:3" s="48" customFormat="1" x14ac:dyDescent="0.25">
      <c r="A4" s="68"/>
      <c r="B4" s="68"/>
      <c r="C4" s="75"/>
    </row>
    <row r="5" spans="1:3" s="48" customFormat="1" ht="14.4" thickBot="1" x14ac:dyDescent="0.3">
      <c r="A5" s="53" t="s">
        <v>119</v>
      </c>
      <c r="B5" s="68"/>
      <c r="C5" s="75"/>
    </row>
    <row r="6" spans="1:3" x14ac:dyDescent="0.25">
      <c r="A6" s="24"/>
      <c r="B6" s="42"/>
      <c r="C6" s="26"/>
    </row>
    <row r="7" spans="1:3" x14ac:dyDescent="0.25">
      <c r="A7" s="27"/>
      <c r="B7" s="34"/>
      <c r="C7" s="76" t="s">
        <v>1</v>
      </c>
    </row>
    <row r="8" spans="1:3" x14ac:dyDescent="0.25">
      <c r="A8" s="27"/>
      <c r="B8" s="34"/>
      <c r="C8" s="30"/>
    </row>
    <row r="9" spans="1:3" x14ac:dyDescent="0.25">
      <c r="A9" s="27" t="s">
        <v>75</v>
      </c>
      <c r="B9" s="34"/>
      <c r="C9" s="30"/>
    </row>
    <row r="10" spans="1:3" x14ac:dyDescent="0.25">
      <c r="A10" s="43">
        <v>1</v>
      </c>
      <c r="B10" s="32" t="s">
        <v>71</v>
      </c>
      <c r="C10" s="77">
        <v>1789.7069396587046</v>
      </c>
    </row>
    <row r="11" spans="1:3" x14ac:dyDescent="0.25">
      <c r="A11" s="43">
        <v>2</v>
      </c>
      <c r="B11" s="32" t="s">
        <v>72</v>
      </c>
      <c r="C11" s="77">
        <v>1706.6074190634429</v>
      </c>
    </row>
    <row r="12" spans="1:3" x14ac:dyDescent="0.25">
      <c r="A12" s="43">
        <v>3</v>
      </c>
      <c r="B12" s="32" t="s">
        <v>76</v>
      </c>
      <c r="C12" s="77">
        <v>0</v>
      </c>
    </row>
    <row r="13" spans="1:3" x14ac:dyDescent="0.25">
      <c r="A13" s="43">
        <v>4</v>
      </c>
      <c r="B13" s="32" t="s">
        <v>77</v>
      </c>
      <c r="C13" s="77">
        <v>0</v>
      </c>
    </row>
    <row r="14" spans="1:3" x14ac:dyDescent="0.25">
      <c r="A14" s="43">
        <v>5</v>
      </c>
      <c r="B14" s="32" t="s">
        <v>78</v>
      </c>
      <c r="C14" s="77">
        <v>0</v>
      </c>
    </row>
    <row r="15" spans="1:3" x14ac:dyDescent="0.25">
      <c r="A15" s="43">
        <v>6</v>
      </c>
      <c r="B15" s="32" t="s">
        <v>79</v>
      </c>
      <c r="C15" s="77">
        <v>0</v>
      </c>
    </row>
    <row r="16" spans="1:3" x14ac:dyDescent="0.25">
      <c r="A16" s="43">
        <v>7</v>
      </c>
      <c r="B16" s="32" t="s">
        <v>80</v>
      </c>
      <c r="C16" s="77">
        <v>0</v>
      </c>
    </row>
    <row r="17" spans="1:3" x14ac:dyDescent="0.25">
      <c r="A17" s="43">
        <v>8</v>
      </c>
      <c r="B17" s="32" t="s">
        <v>81</v>
      </c>
      <c r="C17" s="77">
        <v>0</v>
      </c>
    </row>
    <row r="18" spans="1:3" x14ac:dyDescent="0.25">
      <c r="A18" s="43">
        <v>9</v>
      </c>
      <c r="B18" s="32" t="s">
        <v>57</v>
      </c>
      <c r="C18" s="77">
        <v>11817.455655783646</v>
      </c>
    </row>
    <row r="19" spans="1:3" x14ac:dyDescent="0.25">
      <c r="A19" s="35" t="s">
        <v>82</v>
      </c>
      <c r="B19" s="32"/>
      <c r="C19" s="37">
        <f>SUM(C10:C18)</f>
        <v>15313.770014505793</v>
      </c>
    </row>
    <row r="20" spans="1:3" x14ac:dyDescent="0.25">
      <c r="A20" s="35"/>
      <c r="B20" s="32"/>
      <c r="C20" s="78"/>
    </row>
    <row r="21" spans="1:3" x14ac:dyDescent="0.25">
      <c r="A21" s="35" t="s">
        <v>83</v>
      </c>
      <c r="B21" s="32"/>
      <c r="C21" s="78"/>
    </row>
    <row r="22" spans="1:3" x14ac:dyDescent="0.25">
      <c r="A22" s="43">
        <v>1</v>
      </c>
      <c r="B22" s="32" t="s">
        <v>71</v>
      </c>
      <c r="C22" s="77">
        <v>0</v>
      </c>
    </row>
    <row r="23" spans="1:3" x14ac:dyDescent="0.25">
      <c r="A23" s="43">
        <v>2</v>
      </c>
      <c r="B23" s="32" t="s">
        <v>72</v>
      </c>
      <c r="C23" s="77">
        <v>0</v>
      </c>
    </row>
    <row r="24" spans="1:3" x14ac:dyDescent="0.25">
      <c r="A24" s="43">
        <v>3</v>
      </c>
      <c r="B24" s="32" t="s">
        <v>76</v>
      </c>
      <c r="C24" s="77">
        <v>0</v>
      </c>
    </row>
    <row r="25" spans="1:3" x14ac:dyDescent="0.25">
      <c r="A25" s="43">
        <v>4</v>
      </c>
      <c r="B25" s="32" t="s">
        <v>77</v>
      </c>
      <c r="C25" s="77">
        <v>0</v>
      </c>
    </row>
    <row r="26" spans="1:3" x14ac:dyDescent="0.25">
      <c r="A26" s="43">
        <v>5</v>
      </c>
      <c r="B26" s="32" t="s">
        <v>78</v>
      </c>
      <c r="C26" s="77">
        <v>0</v>
      </c>
    </row>
    <row r="27" spans="1:3" x14ac:dyDescent="0.25">
      <c r="A27" s="43">
        <v>6</v>
      </c>
      <c r="B27" s="32" t="s">
        <v>79</v>
      </c>
      <c r="C27" s="77">
        <v>0</v>
      </c>
    </row>
    <row r="28" spans="1:3" x14ac:dyDescent="0.25">
      <c r="A28" s="43">
        <v>7</v>
      </c>
      <c r="B28" s="32" t="s">
        <v>80</v>
      </c>
      <c r="C28" s="77">
        <v>0</v>
      </c>
    </row>
    <row r="29" spans="1:3" x14ac:dyDescent="0.25">
      <c r="A29" s="43">
        <v>8</v>
      </c>
      <c r="B29" s="32" t="s">
        <v>81</v>
      </c>
      <c r="C29" s="77">
        <v>0</v>
      </c>
    </row>
    <row r="30" spans="1:3" x14ac:dyDescent="0.25">
      <c r="A30" s="43">
        <v>9</v>
      </c>
      <c r="B30" s="32" t="s">
        <v>57</v>
      </c>
      <c r="C30" s="77">
        <v>140487.55047424513</v>
      </c>
    </row>
    <row r="31" spans="1:3" x14ac:dyDescent="0.25">
      <c r="A31" s="35" t="s">
        <v>84</v>
      </c>
      <c r="B31" s="32"/>
      <c r="C31" s="37">
        <f>SUM(C22:C30)</f>
        <v>140487.55047424513</v>
      </c>
    </row>
    <row r="32" spans="1:3" x14ac:dyDescent="0.25">
      <c r="A32" s="35"/>
      <c r="B32" s="32"/>
      <c r="C32" s="78"/>
    </row>
    <row r="33" spans="1:3" x14ac:dyDescent="0.25">
      <c r="A33" s="35" t="s">
        <v>85</v>
      </c>
      <c r="B33" s="32"/>
      <c r="C33" s="78"/>
    </row>
    <row r="34" spans="1:3" x14ac:dyDescent="0.25">
      <c r="A34" s="43">
        <v>1</v>
      </c>
      <c r="B34" s="32" t="s">
        <v>71</v>
      </c>
      <c r="C34" s="77">
        <v>0</v>
      </c>
    </row>
    <row r="35" spans="1:3" x14ac:dyDescent="0.25">
      <c r="A35" s="43">
        <v>2</v>
      </c>
      <c r="B35" s="32" t="s">
        <v>72</v>
      </c>
      <c r="C35" s="77">
        <v>0</v>
      </c>
    </row>
    <row r="36" spans="1:3" x14ac:dyDescent="0.25">
      <c r="A36" s="43">
        <v>3</v>
      </c>
      <c r="B36" s="32" t="s">
        <v>57</v>
      </c>
      <c r="C36" s="77">
        <v>0</v>
      </c>
    </row>
    <row r="37" spans="1:3" x14ac:dyDescent="0.25">
      <c r="A37" s="35" t="s">
        <v>86</v>
      </c>
      <c r="B37" s="32"/>
      <c r="C37" s="77">
        <f>SUM(C34:C36)</f>
        <v>0</v>
      </c>
    </row>
    <row r="38" spans="1:3" x14ac:dyDescent="0.25">
      <c r="A38" s="35"/>
      <c r="B38" s="32"/>
      <c r="C38" s="78"/>
    </row>
    <row r="39" spans="1:3" x14ac:dyDescent="0.25">
      <c r="A39" s="35" t="s">
        <v>87</v>
      </c>
      <c r="B39" s="32"/>
      <c r="C39" s="78"/>
    </row>
    <row r="40" spans="1:3" x14ac:dyDescent="0.25">
      <c r="A40" s="43">
        <v>1</v>
      </c>
      <c r="B40" s="32" t="s">
        <v>71</v>
      </c>
      <c r="C40" s="77">
        <v>0</v>
      </c>
    </row>
    <row r="41" spans="1:3" x14ac:dyDescent="0.25">
      <c r="A41" s="43">
        <v>2</v>
      </c>
      <c r="B41" s="32" t="s">
        <v>72</v>
      </c>
      <c r="C41" s="77">
        <v>0</v>
      </c>
    </row>
    <row r="42" spans="1:3" x14ac:dyDescent="0.25">
      <c r="A42" s="43">
        <v>3</v>
      </c>
      <c r="B42" s="32" t="s">
        <v>57</v>
      </c>
      <c r="C42" s="77">
        <v>0</v>
      </c>
    </row>
    <row r="43" spans="1:3" x14ac:dyDescent="0.25">
      <c r="A43" s="35" t="s">
        <v>88</v>
      </c>
      <c r="B43" s="32"/>
      <c r="C43" s="77">
        <f>SUM(C40:C42)</f>
        <v>0</v>
      </c>
    </row>
    <row r="44" spans="1:3" x14ac:dyDescent="0.25">
      <c r="A44" s="35"/>
      <c r="B44" s="32"/>
      <c r="C44" s="78"/>
    </row>
    <row r="45" spans="1:3" x14ac:dyDescent="0.25">
      <c r="A45" s="35" t="s">
        <v>89</v>
      </c>
      <c r="B45" s="32"/>
      <c r="C45" s="78"/>
    </row>
    <row r="46" spans="1:3" x14ac:dyDescent="0.25">
      <c r="A46" s="43">
        <v>1</v>
      </c>
      <c r="B46" s="32" t="s">
        <v>90</v>
      </c>
      <c r="C46" s="77">
        <v>254.65889999999996</v>
      </c>
    </row>
    <row r="47" spans="1:3" x14ac:dyDescent="0.25">
      <c r="A47" s="43">
        <v>2</v>
      </c>
      <c r="B47" s="32" t="s">
        <v>91</v>
      </c>
      <c r="C47" s="77">
        <v>171.69075000000004</v>
      </c>
    </row>
    <row r="48" spans="1:3" x14ac:dyDescent="0.25">
      <c r="A48" s="43">
        <v>3</v>
      </c>
      <c r="B48" s="32" t="s">
        <v>92</v>
      </c>
      <c r="C48" s="77">
        <v>99.086940000000027</v>
      </c>
    </row>
    <row r="49" spans="1:5" x14ac:dyDescent="0.25">
      <c r="A49" s="43">
        <v>4</v>
      </c>
      <c r="B49" s="32" t="s">
        <v>45</v>
      </c>
      <c r="C49" s="77">
        <v>0</v>
      </c>
    </row>
    <row r="50" spans="1:5" x14ac:dyDescent="0.25">
      <c r="A50" s="43">
        <v>5</v>
      </c>
      <c r="B50" s="32" t="s">
        <v>45</v>
      </c>
      <c r="C50" s="77">
        <v>0</v>
      </c>
    </row>
    <row r="51" spans="1:5" x14ac:dyDescent="0.25">
      <c r="A51" s="43">
        <v>6</v>
      </c>
      <c r="B51" s="32" t="s">
        <v>45</v>
      </c>
      <c r="C51" s="77">
        <v>0</v>
      </c>
    </row>
    <row r="52" spans="1:5" x14ac:dyDescent="0.25">
      <c r="A52" s="43">
        <v>7</v>
      </c>
      <c r="B52" s="32" t="s">
        <v>45</v>
      </c>
      <c r="C52" s="77">
        <v>0</v>
      </c>
    </row>
    <row r="53" spans="1:5" x14ac:dyDescent="0.25">
      <c r="A53" s="43">
        <v>8</v>
      </c>
      <c r="B53" s="32" t="s">
        <v>45</v>
      </c>
      <c r="C53" s="77">
        <v>0</v>
      </c>
    </row>
    <row r="54" spans="1:5" x14ac:dyDescent="0.25">
      <c r="A54" s="43">
        <v>9</v>
      </c>
      <c r="B54" s="32" t="s">
        <v>57</v>
      </c>
      <c r="C54" s="77">
        <v>0</v>
      </c>
    </row>
    <row r="55" spans="1:5" x14ac:dyDescent="0.25">
      <c r="A55" s="35" t="s">
        <v>93</v>
      </c>
      <c r="B55" s="32"/>
      <c r="C55" s="77">
        <f>SUM(C46:C54)</f>
        <v>525.43659000000002</v>
      </c>
    </row>
    <row r="56" spans="1:5" x14ac:dyDescent="0.25">
      <c r="A56" s="35"/>
      <c r="B56" s="32"/>
      <c r="C56" s="78"/>
    </row>
    <row r="57" spans="1:5" x14ac:dyDescent="0.25">
      <c r="A57" s="35" t="s">
        <v>94</v>
      </c>
      <c r="B57" s="32"/>
      <c r="C57" s="78"/>
    </row>
    <row r="58" spans="1:5" x14ac:dyDescent="0.25">
      <c r="A58" s="43">
        <v>1</v>
      </c>
      <c r="B58" s="32" t="s">
        <v>95</v>
      </c>
      <c r="C58" s="77">
        <v>2854.952655256589</v>
      </c>
    </row>
    <row r="59" spans="1:5" x14ac:dyDescent="0.25">
      <c r="A59" s="43">
        <v>2</v>
      </c>
      <c r="B59" s="32" t="s">
        <v>96</v>
      </c>
      <c r="C59" s="77">
        <v>2552.4685697012364</v>
      </c>
    </row>
    <row r="60" spans="1:5" x14ac:dyDescent="0.25">
      <c r="A60" s="43">
        <v>3</v>
      </c>
      <c r="B60" s="32" t="s">
        <v>97</v>
      </c>
      <c r="C60" s="77">
        <v>2069.2430797643542</v>
      </c>
    </row>
    <row r="61" spans="1:5" x14ac:dyDescent="0.25">
      <c r="A61" s="43">
        <v>4</v>
      </c>
      <c r="B61" s="32" t="s">
        <v>98</v>
      </c>
      <c r="C61" s="77">
        <v>2066.2464188947833</v>
      </c>
    </row>
    <row r="62" spans="1:5" x14ac:dyDescent="0.25">
      <c r="A62" s="43">
        <v>5</v>
      </c>
      <c r="B62" s="32" t="s">
        <v>99</v>
      </c>
      <c r="C62" s="77">
        <v>1763.681822290039</v>
      </c>
    </row>
    <row r="63" spans="1:5" x14ac:dyDescent="0.25">
      <c r="A63" s="43">
        <v>6</v>
      </c>
      <c r="B63" s="32" t="s">
        <v>45</v>
      </c>
      <c r="C63" s="77">
        <v>0</v>
      </c>
      <c r="E63" s="44"/>
    </row>
    <row r="64" spans="1:5" x14ac:dyDescent="0.25">
      <c r="A64" s="43">
        <v>7</v>
      </c>
      <c r="B64" s="32" t="s">
        <v>45</v>
      </c>
      <c r="C64" s="77">
        <v>0</v>
      </c>
    </row>
    <row r="65" spans="1:3" x14ac:dyDescent="0.25">
      <c r="A65" s="43">
        <v>8</v>
      </c>
      <c r="B65" s="32" t="s">
        <v>45</v>
      </c>
      <c r="C65" s="77">
        <v>0</v>
      </c>
    </row>
    <row r="66" spans="1:3" x14ac:dyDescent="0.25">
      <c r="A66" s="43">
        <v>9</v>
      </c>
      <c r="B66" s="32" t="s">
        <v>57</v>
      </c>
      <c r="C66" s="77">
        <v>6472.4178544744582</v>
      </c>
    </row>
    <row r="67" spans="1:3" x14ac:dyDescent="0.25">
      <c r="A67" s="35" t="s">
        <v>100</v>
      </c>
      <c r="B67" s="32"/>
      <c r="C67" s="77">
        <f>SUM(C58:C66)</f>
        <v>17779.010400381459</v>
      </c>
    </row>
    <row r="68" spans="1:3" x14ac:dyDescent="0.25">
      <c r="A68" s="35"/>
      <c r="B68" s="32"/>
      <c r="C68" s="78"/>
    </row>
    <row r="69" spans="1:3" x14ac:dyDescent="0.25">
      <c r="A69" s="35" t="s">
        <v>101</v>
      </c>
      <c r="B69" s="32"/>
      <c r="C69" s="78"/>
    </row>
    <row r="70" spans="1:3" x14ac:dyDescent="0.25">
      <c r="A70" s="35" t="s">
        <v>102</v>
      </c>
      <c r="B70" s="32"/>
      <c r="C70" s="78"/>
    </row>
    <row r="71" spans="1:3" x14ac:dyDescent="0.25">
      <c r="A71" s="43">
        <v>1</v>
      </c>
      <c r="B71" s="32" t="s">
        <v>45</v>
      </c>
      <c r="C71" s="77">
        <v>0</v>
      </c>
    </row>
    <row r="72" spans="1:3" x14ac:dyDescent="0.25">
      <c r="A72" s="43">
        <v>2</v>
      </c>
      <c r="B72" s="32" t="s">
        <v>45</v>
      </c>
      <c r="C72" s="77">
        <v>0</v>
      </c>
    </row>
    <row r="73" spans="1:3" x14ac:dyDescent="0.25">
      <c r="A73" s="43">
        <v>3</v>
      </c>
      <c r="B73" s="32" t="s">
        <v>45</v>
      </c>
      <c r="C73" s="77">
        <v>0</v>
      </c>
    </row>
    <row r="74" spans="1:3" x14ac:dyDescent="0.25">
      <c r="A74" s="43">
        <v>4</v>
      </c>
      <c r="B74" s="32" t="s">
        <v>45</v>
      </c>
      <c r="C74" s="77">
        <v>0</v>
      </c>
    </row>
    <row r="75" spans="1:3" x14ac:dyDescent="0.25">
      <c r="A75" s="43">
        <v>5</v>
      </c>
      <c r="B75" s="32" t="s">
        <v>57</v>
      </c>
      <c r="C75" s="77">
        <v>0</v>
      </c>
    </row>
    <row r="76" spans="1:3" x14ac:dyDescent="0.25">
      <c r="A76" s="35" t="s">
        <v>103</v>
      </c>
      <c r="B76" s="32"/>
      <c r="C76" s="77">
        <v>0</v>
      </c>
    </row>
    <row r="77" spans="1:3" x14ac:dyDescent="0.25">
      <c r="A77" s="35"/>
      <c r="B77" s="32"/>
      <c r="C77" s="78"/>
    </row>
    <row r="78" spans="1:3" x14ac:dyDescent="0.25">
      <c r="A78" s="35" t="s">
        <v>104</v>
      </c>
      <c r="B78" s="32"/>
      <c r="C78" s="78"/>
    </row>
    <row r="79" spans="1:3" x14ac:dyDescent="0.25">
      <c r="A79" s="43">
        <v>1</v>
      </c>
      <c r="B79" s="32" t="s">
        <v>105</v>
      </c>
      <c r="C79" s="77">
        <v>807.99403221250077</v>
      </c>
    </row>
    <row r="80" spans="1:3" x14ac:dyDescent="0.25">
      <c r="A80" s="43">
        <v>2</v>
      </c>
      <c r="B80" s="32" t="s">
        <v>106</v>
      </c>
      <c r="C80" s="77">
        <v>761.84892410482882</v>
      </c>
    </row>
    <row r="81" spans="1:3" x14ac:dyDescent="0.25">
      <c r="A81" s="43">
        <v>3</v>
      </c>
      <c r="B81" s="32" t="s">
        <v>107</v>
      </c>
      <c r="C81" s="77">
        <v>578.39612781057019</v>
      </c>
    </row>
    <row r="82" spans="1:3" x14ac:dyDescent="0.25">
      <c r="A82" s="43">
        <v>4</v>
      </c>
      <c r="B82" s="32" t="s">
        <v>108</v>
      </c>
      <c r="C82" s="77">
        <v>566.11945859133857</v>
      </c>
    </row>
    <row r="83" spans="1:3" x14ac:dyDescent="0.25">
      <c r="A83" s="43">
        <v>5</v>
      </c>
      <c r="B83" s="32" t="s">
        <v>109</v>
      </c>
      <c r="C83" s="77">
        <v>371.01787167248636</v>
      </c>
    </row>
    <row r="84" spans="1:3" x14ac:dyDescent="0.25">
      <c r="A84" s="43">
        <v>6</v>
      </c>
      <c r="B84" s="32" t="s">
        <v>110</v>
      </c>
      <c r="C84" s="77">
        <v>303.2105563688479</v>
      </c>
    </row>
    <row r="85" spans="1:3" x14ac:dyDescent="0.25">
      <c r="A85" s="43">
        <v>7</v>
      </c>
      <c r="B85" s="32" t="s">
        <v>45</v>
      </c>
      <c r="C85" s="77">
        <v>0</v>
      </c>
    </row>
    <row r="86" spans="1:3" x14ac:dyDescent="0.25">
      <c r="A86" s="43">
        <v>8</v>
      </c>
      <c r="B86" s="32" t="s">
        <v>45</v>
      </c>
      <c r="C86" s="77">
        <v>0</v>
      </c>
    </row>
    <row r="87" spans="1:3" x14ac:dyDescent="0.25">
      <c r="A87" s="43">
        <v>9</v>
      </c>
      <c r="B87" s="32" t="s">
        <v>57</v>
      </c>
      <c r="C87" s="77">
        <v>465.39782132746984</v>
      </c>
    </row>
    <row r="88" spans="1:3" x14ac:dyDescent="0.25">
      <c r="A88" s="35" t="s">
        <v>111</v>
      </c>
      <c r="B88" s="32"/>
      <c r="C88" s="77">
        <f>SUM(C79:C87)</f>
        <v>3853.9847920880425</v>
      </c>
    </row>
    <row r="89" spans="1:3" x14ac:dyDescent="0.25">
      <c r="A89" s="35"/>
      <c r="B89" s="32"/>
      <c r="C89" s="78"/>
    </row>
    <row r="90" spans="1:3" x14ac:dyDescent="0.25">
      <c r="A90" s="35" t="s">
        <v>112</v>
      </c>
      <c r="B90" s="32"/>
      <c r="C90" s="78"/>
    </row>
    <row r="91" spans="1:3" x14ac:dyDescent="0.25">
      <c r="A91" s="43">
        <v>1</v>
      </c>
      <c r="B91" s="32" t="s">
        <v>71</v>
      </c>
      <c r="C91" s="77">
        <v>1052.3304345180868</v>
      </c>
    </row>
    <row r="92" spans="1:3" x14ac:dyDescent="0.25">
      <c r="A92" s="43">
        <v>2</v>
      </c>
      <c r="B92" s="32" t="s">
        <v>72</v>
      </c>
      <c r="C92" s="77">
        <v>834.44197626494827</v>
      </c>
    </row>
    <row r="93" spans="1:3" x14ac:dyDescent="0.25">
      <c r="A93" s="43">
        <v>3</v>
      </c>
      <c r="B93" s="32" t="s">
        <v>76</v>
      </c>
      <c r="C93" s="77">
        <v>779.57450215152312</v>
      </c>
    </row>
    <row r="94" spans="1:3" x14ac:dyDescent="0.25">
      <c r="A94" s="43">
        <v>4</v>
      </c>
      <c r="B94" s="32" t="s">
        <v>77</v>
      </c>
      <c r="C94" s="77">
        <v>732.88179513631826</v>
      </c>
    </row>
    <row r="95" spans="1:3" x14ac:dyDescent="0.25">
      <c r="A95" s="43">
        <v>5</v>
      </c>
      <c r="B95" s="32" t="s">
        <v>78</v>
      </c>
      <c r="C95" s="77">
        <v>521.14938055950438</v>
      </c>
    </row>
    <row r="96" spans="1:3" x14ac:dyDescent="0.25">
      <c r="A96" s="43">
        <v>6</v>
      </c>
      <c r="B96" s="32" t="s">
        <v>79</v>
      </c>
      <c r="C96" s="77">
        <v>501.89652583774546</v>
      </c>
    </row>
    <row r="97" spans="1:3" x14ac:dyDescent="0.25">
      <c r="A97" s="43">
        <v>7</v>
      </c>
      <c r="B97" s="32" t="s">
        <v>80</v>
      </c>
      <c r="C97" s="77">
        <v>267.97294715989324</v>
      </c>
    </row>
    <row r="98" spans="1:3" x14ac:dyDescent="0.25">
      <c r="A98" s="43">
        <v>8</v>
      </c>
      <c r="B98" s="32" t="s">
        <v>81</v>
      </c>
      <c r="C98" s="77">
        <v>0</v>
      </c>
    </row>
    <row r="99" spans="1:3" x14ac:dyDescent="0.25">
      <c r="A99" s="43">
        <v>9</v>
      </c>
      <c r="B99" s="32" t="s">
        <v>57</v>
      </c>
      <c r="C99" s="77">
        <v>36.789047412499485</v>
      </c>
    </row>
    <row r="100" spans="1:3" x14ac:dyDescent="0.25">
      <c r="A100" s="35" t="s">
        <v>113</v>
      </c>
      <c r="B100" s="32"/>
      <c r="C100" s="77">
        <f>SUM(C91:C99)</f>
        <v>4727.0366090405196</v>
      </c>
    </row>
    <row r="101" spans="1:3" x14ac:dyDescent="0.25">
      <c r="A101" s="35"/>
      <c r="B101" s="32"/>
      <c r="C101" s="78"/>
    </row>
    <row r="102" spans="1:3" x14ac:dyDescent="0.25">
      <c r="A102" s="35" t="s">
        <v>114</v>
      </c>
      <c r="B102" s="32"/>
      <c r="C102" s="37">
        <f>C19+C31+C37+C43+C55+C67+C76+C88+C100</f>
        <v>182686.78888026095</v>
      </c>
    </row>
    <row r="103" spans="1:3" x14ac:dyDescent="0.25">
      <c r="A103" s="35"/>
      <c r="B103" s="32"/>
      <c r="C103" s="78"/>
    </row>
    <row r="104" spans="1:3" x14ac:dyDescent="0.25">
      <c r="A104" s="35" t="s">
        <v>115</v>
      </c>
      <c r="B104" s="32"/>
      <c r="C104" s="78"/>
    </row>
    <row r="105" spans="1:3" x14ac:dyDescent="0.25">
      <c r="A105" s="43">
        <v>1</v>
      </c>
      <c r="B105" s="32" t="s">
        <v>71</v>
      </c>
      <c r="C105" s="77">
        <v>13724.512971220056</v>
      </c>
    </row>
    <row r="106" spans="1:3" x14ac:dyDescent="0.25">
      <c r="A106" s="43">
        <v>2</v>
      </c>
      <c r="B106" s="32" t="s">
        <v>72</v>
      </c>
      <c r="C106" s="77">
        <v>5235.3920104922472</v>
      </c>
    </row>
    <row r="107" spans="1:3" x14ac:dyDescent="0.25">
      <c r="A107" s="43">
        <v>3</v>
      </c>
      <c r="B107" s="32" t="s">
        <v>76</v>
      </c>
      <c r="C107" s="77">
        <v>0</v>
      </c>
    </row>
    <row r="108" spans="1:3" x14ac:dyDescent="0.25">
      <c r="A108" s="43">
        <v>4</v>
      </c>
      <c r="B108" s="32" t="s">
        <v>77</v>
      </c>
      <c r="C108" s="77">
        <v>0</v>
      </c>
    </row>
    <row r="109" spans="1:3" x14ac:dyDescent="0.25">
      <c r="A109" s="43">
        <v>5</v>
      </c>
      <c r="B109" s="32" t="s">
        <v>57</v>
      </c>
      <c r="C109" s="77">
        <v>27328.159448756793</v>
      </c>
    </row>
    <row r="110" spans="1:3" x14ac:dyDescent="0.25">
      <c r="A110" s="35" t="s">
        <v>116</v>
      </c>
      <c r="B110" s="32"/>
      <c r="C110" s="37">
        <f>SUM(C105:C109)</f>
        <v>46288.064430469094</v>
      </c>
    </row>
    <row r="111" spans="1:3" x14ac:dyDescent="0.25">
      <c r="A111" s="35"/>
      <c r="B111" s="32"/>
      <c r="C111" s="78"/>
    </row>
    <row r="112" spans="1:3" ht="14.4" thickBot="1" x14ac:dyDescent="0.3">
      <c r="A112" s="45" t="s">
        <v>117</v>
      </c>
      <c r="B112" s="46"/>
      <c r="C112" s="79">
        <v>116064144.99827002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0179-EAB3-4714-881D-B0D6A7983983}">
  <sheetPr>
    <pageSetUpPr fitToPage="1"/>
  </sheetPr>
  <dimension ref="A1:D67"/>
  <sheetViews>
    <sheetView rightToLeft="1" workbookViewId="0">
      <pane ySplit="7" topLeftCell="A15" activePane="bottomLeft" state="frozen"/>
      <selection activeCell="C34" sqref="C34"/>
      <selection pane="bottomLeft" activeCell="C34" sqref="C34"/>
    </sheetView>
  </sheetViews>
  <sheetFormatPr defaultRowHeight="13.8" x14ac:dyDescent="0.25"/>
  <cols>
    <col min="1" max="1" width="26.3984375" customWidth="1"/>
    <col min="2" max="2" width="90.19921875" customWidth="1"/>
    <col min="3" max="3" width="10.09765625" style="66" bestFit="1" customWidth="1"/>
    <col min="4" max="4" width="11.09765625" customWidth="1"/>
    <col min="5" max="5" width="11.3984375" customWidth="1"/>
    <col min="6" max="6" width="10.69921875" customWidth="1"/>
  </cols>
  <sheetData>
    <row r="1" spans="1:4" s="48" customFormat="1" x14ac:dyDescent="0.25">
      <c r="A1" s="80" t="s">
        <v>118</v>
      </c>
      <c r="B1" s="80"/>
      <c r="C1" s="71"/>
    </row>
    <row r="2" spans="1:4" s="48" customFormat="1" x14ac:dyDescent="0.25">
      <c r="A2" s="50"/>
      <c r="B2" s="51"/>
      <c r="C2" s="51"/>
    </row>
    <row r="3" spans="1:4" s="48" customFormat="1" x14ac:dyDescent="0.25">
      <c r="A3" s="53" t="s">
        <v>120</v>
      </c>
      <c r="C3" s="51"/>
    </row>
    <row r="4" spans="1:4" s="48" customFormat="1" ht="18.75" customHeight="1" x14ac:dyDescent="0.25">
      <c r="B4" s="70"/>
      <c r="C4" s="69"/>
    </row>
    <row r="5" spans="1:4" s="48" customFormat="1" ht="14.4" thickBot="1" x14ac:dyDescent="0.3">
      <c r="A5" s="67" t="s">
        <v>123</v>
      </c>
      <c r="C5" s="69"/>
    </row>
    <row r="6" spans="1:4" x14ac:dyDescent="0.25">
      <c r="A6" s="23"/>
      <c r="B6" s="3"/>
      <c r="C6" s="56"/>
      <c r="D6" s="1"/>
    </row>
    <row r="7" spans="1:4" x14ac:dyDescent="0.25">
      <c r="A7" s="5"/>
      <c r="B7" s="6"/>
      <c r="C7" s="57">
        <v>45657</v>
      </c>
      <c r="D7" s="1"/>
    </row>
    <row r="8" spans="1:4" x14ac:dyDescent="0.25">
      <c r="A8" s="5"/>
      <c r="B8" s="8"/>
      <c r="C8" s="58"/>
      <c r="D8" s="1"/>
    </row>
    <row r="9" spans="1:4" ht="14.25" customHeight="1" x14ac:dyDescent="0.25">
      <c r="A9" s="5" t="s">
        <v>0</v>
      </c>
      <c r="B9" s="8"/>
      <c r="C9" s="59" t="s">
        <v>1</v>
      </c>
      <c r="D9" s="1"/>
    </row>
    <row r="10" spans="1:4" x14ac:dyDescent="0.25">
      <c r="A10" s="11" t="s">
        <v>2</v>
      </c>
      <c r="B10" s="12"/>
      <c r="C10" s="60">
        <f>SUM(C11:C12)</f>
        <v>8434.6539023172299</v>
      </c>
      <c r="D10" s="1"/>
    </row>
    <row r="11" spans="1:4" x14ac:dyDescent="0.25">
      <c r="A11" s="14"/>
      <c r="B11" s="15" t="s">
        <v>3</v>
      </c>
      <c r="C11" s="60">
        <v>0</v>
      </c>
      <c r="D11" s="1"/>
    </row>
    <row r="12" spans="1:4" x14ac:dyDescent="0.25">
      <c r="A12" s="14"/>
      <c r="B12" s="15" t="s">
        <v>4</v>
      </c>
      <c r="C12" s="60">
        <v>8434.6539023172299</v>
      </c>
      <c r="D12" s="1"/>
    </row>
    <row r="13" spans="1:4" x14ac:dyDescent="0.25">
      <c r="A13" s="5"/>
      <c r="B13" s="8"/>
      <c r="C13" s="58"/>
      <c r="D13" s="1"/>
    </row>
    <row r="14" spans="1:4" x14ac:dyDescent="0.25">
      <c r="A14" s="14" t="s">
        <v>5</v>
      </c>
      <c r="B14" s="15"/>
      <c r="C14" s="60">
        <v>175.71583677297593</v>
      </c>
      <c r="D14" s="1"/>
    </row>
    <row r="15" spans="1:4" x14ac:dyDescent="0.25">
      <c r="A15" s="14"/>
      <c r="B15" s="15" t="s">
        <v>6</v>
      </c>
      <c r="C15" s="60">
        <v>0</v>
      </c>
      <c r="D15" s="1"/>
    </row>
    <row r="16" spans="1:4" x14ac:dyDescent="0.25">
      <c r="A16" s="14"/>
      <c r="B16" s="15" t="s">
        <v>7</v>
      </c>
      <c r="C16" s="60">
        <v>175.71583677297593</v>
      </c>
      <c r="D16" s="1"/>
    </row>
    <row r="17" spans="1:4" x14ac:dyDescent="0.25">
      <c r="A17" s="5"/>
      <c r="B17" s="8"/>
      <c r="C17" s="58"/>
      <c r="D17" s="1"/>
    </row>
    <row r="18" spans="1:4" x14ac:dyDescent="0.25">
      <c r="A18" s="14" t="s">
        <v>8</v>
      </c>
      <c r="B18" s="15"/>
      <c r="C18" s="60">
        <f>SUM(C19:C20)</f>
        <v>7314.0210054308782</v>
      </c>
      <c r="D18" s="1"/>
    </row>
    <row r="19" spans="1:4" x14ac:dyDescent="0.25">
      <c r="A19" s="14"/>
      <c r="B19" s="15" t="s">
        <v>9</v>
      </c>
      <c r="C19" s="60">
        <v>870.79969515151754</v>
      </c>
      <c r="D19" s="1"/>
    </row>
    <row r="20" spans="1:4" x14ac:dyDescent="0.25">
      <c r="A20" s="14"/>
      <c r="B20" s="15" t="s">
        <v>10</v>
      </c>
      <c r="C20" s="60">
        <v>6443.2213102793603</v>
      </c>
      <c r="D20" s="1"/>
    </row>
    <row r="21" spans="1:4" x14ac:dyDescent="0.25">
      <c r="A21" s="5"/>
      <c r="B21" s="8"/>
      <c r="C21" s="58"/>
      <c r="D21" s="1"/>
    </row>
    <row r="22" spans="1:4" x14ac:dyDescent="0.25">
      <c r="A22" s="14" t="s">
        <v>11</v>
      </c>
      <c r="B22" s="15"/>
      <c r="C22" s="60">
        <v>18658.713088968769</v>
      </c>
      <c r="D22" s="1"/>
    </row>
    <row r="23" spans="1:4" x14ac:dyDescent="0.25">
      <c r="A23" s="5"/>
      <c r="B23" s="8"/>
      <c r="C23" s="58"/>
      <c r="D23" s="1"/>
    </row>
    <row r="24" spans="1:4" x14ac:dyDescent="0.25">
      <c r="A24" s="14" t="s">
        <v>12</v>
      </c>
      <c r="B24" s="15"/>
      <c r="C24" s="60">
        <v>461.45218074268189</v>
      </c>
      <c r="D24" s="1"/>
    </row>
    <row r="25" spans="1:4" x14ac:dyDescent="0.25">
      <c r="A25" s="5"/>
      <c r="B25" s="8"/>
      <c r="C25" s="58"/>
      <c r="D25" s="1"/>
    </row>
    <row r="26" spans="1:4" x14ac:dyDescent="0.25">
      <c r="A26" s="14" t="s">
        <v>13</v>
      </c>
      <c r="B26" s="15"/>
      <c r="C26" s="60">
        <v>0</v>
      </c>
      <c r="D26" s="1"/>
    </row>
    <row r="27" spans="1:4" x14ac:dyDescent="0.25">
      <c r="A27" s="5"/>
      <c r="B27" s="8"/>
      <c r="C27" s="58"/>
      <c r="D27" s="1"/>
    </row>
    <row r="28" spans="1:4" x14ac:dyDescent="0.25">
      <c r="A28" s="14" t="s">
        <v>14</v>
      </c>
      <c r="B28" s="15"/>
      <c r="C28" s="62">
        <f>C10+C14+C18+C22+C24+C26</f>
        <v>35044.556014232527</v>
      </c>
      <c r="D28" s="1"/>
    </row>
    <row r="29" spans="1:4" x14ac:dyDescent="0.25">
      <c r="A29" s="5"/>
      <c r="B29" s="8"/>
      <c r="C29" s="58"/>
      <c r="D29" s="1"/>
    </row>
    <row r="30" spans="1:4" x14ac:dyDescent="0.25">
      <c r="A30" s="14" t="s">
        <v>15</v>
      </c>
      <c r="B30" s="15"/>
      <c r="C30" s="62">
        <v>63879029.41329544</v>
      </c>
      <c r="D30" s="1"/>
    </row>
    <row r="31" spans="1:4" x14ac:dyDescent="0.25">
      <c r="A31" s="14"/>
      <c r="B31" s="15" t="s">
        <v>16</v>
      </c>
      <c r="C31" s="60">
        <v>65205892</v>
      </c>
      <c r="D31" s="1"/>
    </row>
    <row r="32" spans="1:4" x14ac:dyDescent="0.25">
      <c r="A32" s="14"/>
      <c r="B32" s="15" t="s">
        <v>17</v>
      </c>
      <c r="C32" s="60">
        <v>62552166.826590881</v>
      </c>
      <c r="D32" s="1"/>
    </row>
    <row r="33" spans="1:4" x14ac:dyDescent="0.25">
      <c r="A33" s="5"/>
      <c r="B33" s="8"/>
      <c r="C33" s="58"/>
      <c r="D33" s="1"/>
    </row>
    <row r="34" spans="1:4" x14ac:dyDescent="0.25">
      <c r="A34" s="14" t="s">
        <v>18</v>
      </c>
      <c r="B34" s="15"/>
      <c r="C34" s="63">
        <f>C28/C30</f>
        <v>5.4860814787111554E-4</v>
      </c>
      <c r="D34" s="1"/>
    </row>
    <row r="35" spans="1:4" x14ac:dyDescent="0.25">
      <c r="A35" s="5"/>
      <c r="B35" s="8"/>
      <c r="C35" s="58"/>
      <c r="D35" s="1"/>
    </row>
    <row r="36" spans="1:4" x14ac:dyDescent="0.25">
      <c r="A36" s="5" t="s">
        <v>19</v>
      </c>
      <c r="B36" s="8"/>
      <c r="C36" s="58"/>
      <c r="D36" s="1"/>
    </row>
    <row r="37" spans="1:4" x14ac:dyDescent="0.25">
      <c r="A37" s="14" t="s">
        <v>20</v>
      </c>
      <c r="B37" s="15"/>
      <c r="C37" s="60">
        <v>33455.843607293886</v>
      </c>
      <c r="D37" s="1"/>
    </row>
    <row r="38" spans="1:4" x14ac:dyDescent="0.25">
      <c r="A38" s="5"/>
      <c r="B38" s="8"/>
      <c r="C38" s="58"/>
      <c r="D38" s="1"/>
    </row>
    <row r="39" spans="1:4" x14ac:dyDescent="0.25">
      <c r="A39" s="14" t="s">
        <v>21</v>
      </c>
      <c r="B39" s="15"/>
      <c r="C39" s="62">
        <f>SUM(C40:C48)</f>
        <v>124066.39033155314</v>
      </c>
      <c r="D39" s="1"/>
    </row>
    <row r="40" spans="1:4" x14ac:dyDescent="0.25">
      <c r="A40" s="14"/>
      <c r="B40" s="15" t="s">
        <v>22</v>
      </c>
      <c r="C40" s="72">
        <v>11090.375102721324</v>
      </c>
      <c r="D40" s="1"/>
    </row>
    <row r="41" spans="1:4" x14ac:dyDescent="0.25">
      <c r="A41" s="14"/>
      <c r="B41" s="15" t="s">
        <v>23</v>
      </c>
      <c r="C41" s="72">
        <v>99029.413772501954</v>
      </c>
      <c r="D41" s="1"/>
    </row>
    <row r="42" spans="1:4" x14ac:dyDescent="0.25">
      <c r="A42" s="14"/>
      <c r="B42" s="15" t="s">
        <v>24</v>
      </c>
      <c r="C42" s="60">
        <v>0</v>
      </c>
      <c r="D42" s="1"/>
    </row>
    <row r="43" spans="1:4" x14ac:dyDescent="0.25">
      <c r="A43" s="14"/>
      <c r="B43" s="15" t="s">
        <v>25</v>
      </c>
      <c r="C43" s="60">
        <v>0</v>
      </c>
      <c r="D43" s="1"/>
    </row>
    <row r="44" spans="1:4" x14ac:dyDescent="0.25">
      <c r="A44" s="14"/>
      <c r="B44" s="15" t="s">
        <v>26</v>
      </c>
      <c r="C44" s="60">
        <v>0</v>
      </c>
      <c r="D44" s="1"/>
    </row>
    <row r="45" spans="1:4" x14ac:dyDescent="0.25">
      <c r="A45" s="14"/>
      <c r="B45" s="15" t="s">
        <v>27</v>
      </c>
      <c r="C45" s="60">
        <v>8379.5396937689129</v>
      </c>
      <c r="D45" s="1"/>
    </row>
    <row r="46" spans="1:4" x14ac:dyDescent="0.25">
      <c r="A46" s="14"/>
      <c r="B46" s="15" t="s">
        <v>28</v>
      </c>
      <c r="C46" s="60">
        <v>0</v>
      </c>
      <c r="D46" s="1"/>
    </row>
    <row r="47" spans="1:4" x14ac:dyDescent="0.25">
      <c r="A47" s="14"/>
      <c r="B47" s="15" t="s">
        <v>29</v>
      </c>
      <c r="C47" s="60">
        <v>1819.3638548204679</v>
      </c>
      <c r="D47" s="1"/>
    </row>
    <row r="48" spans="1:4" x14ac:dyDescent="0.25">
      <c r="A48" s="14"/>
      <c r="B48" s="15" t="s">
        <v>30</v>
      </c>
      <c r="C48" s="60">
        <v>3747.6979077404812</v>
      </c>
      <c r="D48" s="1"/>
    </row>
    <row r="49" spans="1:4" x14ac:dyDescent="0.25">
      <c r="A49" s="5"/>
      <c r="B49" s="8"/>
      <c r="C49" s="58"/>
      <c r="D49" s="1"/>
    </row>
    <row r="50" spans="1:4" x14ac:dyDescent="0.25">
      <c r="A50" s="14" t="s">
        <v>31</v>
      </c>
      <c r="B50" s="15"/>
      <c r="C50" s="63">
        <f>C39/C32</f>
        <v>1.9834067567234552E-3</v>
      </c>
      <c r="D50" s="1"/>
    </row>
    <row r="51" spans="1:4" x14ac:dyDescent="0.25">
      <c r="A51" s="5"/>
      <c r="B51" s="8"/>
      <c r="C51" s="58"/>
      <c r="D51" s="1"/>
    </row>
    <row r="52" spans="1:4" x14ac:dyDescent="0.25">
      <c r="A52" s="14" t="s">
        <v>32</v>
      </c>
      <c r="B52" s="15"/>
      <c r="C52" s="63">
        <v>2.5000000000000001E-3</v>
      </c>
      <c r="D52" s="1"/>
    </row>
    <row r="53" spans="1:4" x14ac:dyDescent="0.25">
      <c r="A53" s="5"/>
      <c r="B53" s="8"/>
      <c r="C53" s="58"/>
      <c r="D53" s="1"/>
    </row>
    <row r="54" spans="1:4" x14ac:dyDescent="0.25">
      <c r="A54" s="14" t="s">
        <v>33</v>
      </c>
      <c r="B54" s="15"/>
      <c r="C54" s="64">
        <f>C52-C50</f>
        <v>5.1659324327654483E-4</v>
      </c>
      <c r="D54" s="1"/>
    </row>
    <row r="55" spans="1:4" x14ac:dyDescent="0.25">
      <c r="A55" s="5"/>
      <c r="B55" s="8"/>
      <c r="C55" s="58"/>
      <c r="D55" s="1"/>
    </row>
    <row r="56" spans="1:4" x14ac:dyDescent="0.25">
      <c r="A56" s="14" t="s">
        <v>34</v>
      </c>
      <c r="B56" s="15" t="s">
        <v>35</v>
      </c>
      <c r="C56" s="60">
        <v>0</v>
      </c>
      <c r="D56" s="1"/>
    </row>
    <row r="57" spans="1:4" x14ac:dyDescent="0.25">
      <c r="A57" s="14"/>
      <c r="B57" s="15" t="s">
        <v>36</v>
      </c>
      <c r="C57" s="63">
        <f>(C39-C56)/C32</f>
        <v>1.9834067567234552E-3</v>
      </c>
      <c r="D57" s="1"/>
    </row>
    <row r="58" spans="1:4" x14ac:dyDescent="0.25">
      <c r="A58" s="5"/>
      <c r="B58" s="8"/>
      <c r="C58" s="58"/>
      <c r="D58" s="1"/>
    </row>
    <row r="59" spans="1:4" x14ac:dyDescent="0.25">
      <c r="A59" s="5" t="s">
        <v>37</v>
      </c>
      <c r="B59" s="8"/>
      <c r="C59" s="58"/>
      <c r="D59" s="1"/>
    </row>
    <row r="60" spans="1:4" x14ac:dyDescent="0.25">
      <c r="A60" s="5"/>
      <c r="B60" s="8"/>
      <c r="C60" s="58"/>
      <c r="D60" s="1"/>
    </row>
    <row r="61" spans="1:4" x14ac:dyDescent="0.25">
      <c r="A61" s="14" t="s">
        <v>38</v>
      </c>
      <c r="B61" s="15"/>
      <c r="C61" s="62">
        <f>C28+C39-C56</f>
        <v>159110.94634578566</v>
      </c>
      <c r="D61" s="1"/>
    </row>
    <row r="62" spans="1:4" x14ac:dyDescent="0.25">
      <c r="A62" s="5"/>
      <c r="B62" s="8"/>
      <c r="C62" s="58"/>
      <c r="D62" s="1"/>
    </row>
    <row r="63" spans="1:4" x14ac:dyDescent="0.25">
      <c r="A63" s="14" t="s">
        <v>39</v>
      </c>
      <c r="B63" s="15"/>
      <c r="C63" s="63">
        <v>2.4908165920359015E-3</v>
      </c>
      <c r="D63" s="1"/>
    </row>
    <row r="64" spans="1:4" x14ac:dyDescent="0.25">
      <c r="A64" s="5"/>
      <c r="B64" s="8"/>
      <c r="C64" s="58"/>
      <c r="D64" s="1"/>
    </row>
    <row r="65" spans="1:4" x14ac:dyDescent="0.25">
      <c r="A65" s="5" t="s">
        <v>40</v>
      </c>
      <c r="B65" s="8"/>
      <c r="C65" s="58"/>
      <c r="D65" s="1"/>
    </row>
    <row r="66" spans="1:4" x14ac:dyDescent="0.25">
      <c r="A66" s="14" t="s">
        <v>41</v>
      </c>
      <c r="B66" s="15"/>
      <c r="C66" s="63">
        <v>2.5000000000000001E-3</v>
      </c>
      <c r="D66" s="1"/>
    </row>
    <row r="67" spans="1:4" ht="14.4" thickBot="1" x14ac:dyDescent="0.3">
      <c r="A67" s="20" t="s">
        <v>42</v>
      </c>
      <c r="B67" s="21"/>
      <c r="C67" s="65">
        <f>C34+C66</f>
        <v>3.0486081478711155E-3</v>
      </c>
      <c r="D67" s="1"/>
    </row>
  </sheetData>
  <mergeCells count="1">
    <mergeCell ref="A1:B1"/>
  </mergeCells>
  <conditionalFormatting sqref="C54">
    <cfRule type="cellIs" dxfId="17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AAA5-2A04-40FA-8545-0F4629DEDD7F}">
  <sheetPr>
    <pageSetUpPr fitToPage="1"/>
  </sheetPr>
  <dimension ref="A1:E67"/>
  <sheetViews>
    <sheetView rightToLeft="1" workbookViewId="0">
      <pane ySplit="7" topLeftCell="A20" activePane="bottomLeft" state="frozen"/>
      <selection pane="bottomLeft" activeCell="C34" sqref="C34"/>
    </sheetView>
  </sheetViews>
  <sheetFormatPr defaultRowHeight="13.8" x14ac:dyDescent="0.25"/>
  <cols>
    <col min="1" max="1" width="18.59765625" customWidth="1"/>
    <col min="2" max="2" width="86.8984375" customWidth="1"/>
    <col min="3" max="3" width="9.1992187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124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288.58136999999994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288.58136999999994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0.17423910482558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0.17423910482558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</v>
      </c>
      <c r="D18" s="1"/>
      <c r="E18" s="1"/>
    </row>
    <row r="19" spans="1:5" x14ac:dyDescent="0.25">
      <c r="A19" s="14"/>
      <c r="B19" s="15" t="s">
        <v>9</v>
      </c>
      <c r="C19" s="60">
        <v>0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254.30367999999999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2.359E-2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543.08287910482545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2079339.983245</v>
      </c>
      <c r="D30" s="1"/>
      <c r="E30" s="1"/>
    </row>
    <row r="31" spans="1:5" x14ac:dyDescent="0.25">
      <c r="A31" s="14"/>
      <c r="B31" s="15" t="s">
        <v>16</v>
      </c>
      <c r="C31" s="60">
        <v>2227283</v>
      </c>
      <c r="D31" s="1"/>
      <c r="E31" s="1"/>
    </row>
    <row r="32" spans="1:5" x14ac:dyDescent="0.25">
      <c r="A32" s="14"/>
      <c r="B32" s="15" t="s">
        <v>17</v>
      </c>
      <c r="C32" s="60">
        <v>1931396.96649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2.6118041468971081E-4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0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665.36265000000014</v>
      </c>
      <c r="D39" s="1"/>
      <c r="E39" s="1"/>
    </row>
    <row r="40" spans="1:5" x14ac:dyDescent="0.25">
      <c r="A40" s="14"/>
      <c r="B40" s="15" t="s">
        <v>22</v>
      </c>
      <c r="C40" s="72">
        <v>0</v>
      </c>
      <c r="D40" s="1"/>
      <c r="E40" s="1"/>
    </row>
    <row r="41" spans="1:5" x14ac:dyDescent="0.25">
      <c r="A41" s="14"/>
      <c r="B41" s="15" t="s">
        <v>23</v>
      </c>
      <c r="C41" s="72">
        <v>0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</v>
      </c>
      <c r="D44" s="1"/>
      <c r="E44" s="1"/>
    </row>
    <row r="45" spans="1:5" x14ac:dyDescent="0.25">
      <c r="A45" s="14"/>
      <c r="B45" s="15" t="s">
        <v>27</v>
      </c>
      <c r="C45" s="60">
        <v>665.36265000000014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0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3.4449813349825677E-4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8.0000000000000004E-4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4.5550186650174327E-4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3.4449813349825677E-4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1208.4455291048257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5.8116784116224039E-4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8.0000000000000004E-4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1.0611804146897108E-3</v>
      </c>
      <c r="D67" s="1"/>
      <c r="E67" s="1"/>
    </row>
  </sheetData>
  <mergeCells count="1">
    <mergeCell ref="A1:B1"/>
  </mergeCells>
  <conditionalFormatting sqref="C54">
    <cfRule type="cellIs" dxfId="16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1E580-516D-44B5-A86E-BE7A88880A4A}">
  <sheetPr>
    <pageSetUpPr fitToPage="1"/>
  </sheetPr>
  <dimension ref="A1:E67"/>
  <sheetViews>
    <sheetView rightToLeft="1" workbookViewId="0">
      <pane ySplit="7" topLeftCell="A17" activePane="bottomLeft" state="frozen"/>
      <selection activeCell="C34" sqref="C34"/>
      <selection pane="bottomLeft" activeCell="C34" sqref="C34"/>
    </sheetView>
  </sheetViews>
  <sheetFormatPr defaultRowHeight="13.8" x14ac:dyDescent="0.25"/>
  <cols>
    <col min="1" max="1" width="25.3984375" customWidth="1"/>
    <col min="2" max="2" width="93.69921875" customWidth="1"/>
    <col min="3" max="3" width="9.1992187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125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919.23781080661865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919.23781080661865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9.6528823190111606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9.6528823190111606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3.0491964246653516</v>
      </c>
      <c r="D18" s="1"/>
      <c r="E18" s="1"/>
    </row>
    <row r="19" spans="1:5" x14ac:dyDescent="0.25">
      <c r="A19" s="14"/>
      <c r="B19" s="15" t="s">
        <v>9</v>
      </c>
      <c r="C19" s="60">
        <v>3.0491964246653516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1227.4744701048585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7.68350154820076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2167.0978612033541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4846344.8702878784</v>
      </c>
      <c r="D30" s="1"/>
      <c r="E30" s="1"/>
    </row>
    <row r="31" spans="1:5" x14ac:dyDescent="0.25">
      <c r="A31" s="14"/>
      <c r="B31" s="15" t="s">
        <v>16</v>
      </c>
      <c r="C31" s="60">
        <v>5902295</v>
      </c>
      <c r="D31" s="1"/>
      <c r="E31" s="1"/>
    </row>
    <row r="32" spans="1:5" x14ac:dyDescent="0.25">
      <c r="A32" s="14"/>
      <c r="B32" s="15" t="s">
        <v>17</v>
      </c>
      <c r="C32" s="60">
        <v>3790394.7405757559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4.4716129768012692E-4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157.47920261444935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1584.7367630964786</v>
      </c>
      <c r="D39" s="1"/>
      <c r="E39" s="1"/>
    </row>
    <row r="40" spans="1:5" x14ac:dyDescent="0.25">
      <c r="A40" s="14"/>
      <c r="B40" s="15" t="s">
        <v>22</v>
      </c>
      <c r="C40" s="72">
        <v>74.091506472698853</v>
      </c>
      <c r="D40" s="1"/>
      <c r="E40" s="1"/>
    </row>
    <row r="41" spans="1:5" x14ac:dyDescent="0.25">
      <c r="A41" s="14"/>
      <c r="B41" s="15" t="s">
        <v>23</v>
      </c>
      <c r="C41" s="72">
        <v>124.83874338337893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92.479060000000032</v>
      </c>
      <c r="D44" s="1"/>
      <c r="E44" s="1"/>
    </row>
    <row r="45" spans="1:5" x14ac:dyDescent="0.25">
      <c r="A45" s="14"/>
      <c r="B45" s="15" t="s">
        <v>27</v>
      </c>
      <c r="C45" s="60">
        <v>1096.8662244940635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177.42266486092768</v>
      </c>
      <c r="D47" s="1"/>
      <c r="E47" s="1"/>
    </row>
    <row r="48" spans="1:5" x14ac:dyDescent="0.25">
      <c r="A48" s="14"/>
      <c r="B48" s="15" t="s">
        <v>30</v>
      </c>
      <c r="C48" s="60">
        <v>19.038563885409822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4.1809280340436502E-4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8.0000000000000004E-4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3.8190719659563502E-4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4.1809280340436502E-4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3751.8346242998327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7.7415758158312197E-4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8.0000000000000004E-4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1.247161297680127E-3</v>
      </c>
      <c r="D67" s="1"/>
      <c r="E67" s="1"/>
    </row>
  </sheetData>
  <mergeCells count="1">
    <mergeCell ref="A1:B1"/>
  </mergeCells>
  <conditionalFormatting sqref="C54">
    <cfRule type="cellIs" dxfId="15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556C8-B5B3-4A3E-96EB-9CD3F90D6499}">
  <sheetPr>
    <pageSetUpPr fitToPage="1"/>
  </sheetPr>
  <dimension ref="A1:E67"/>
  <sheetViews>
    <sheetView rightToLeft="1" workbookViewId="0">
      <pane ySplit="7" topLeftCell="A23" activePane="bottomLeft" state="frozen"/>
      <selection activeCell="C34" sqref="C34"/>
      <selection pane="bottomLeft" activeCell="C34" sqref="C34"/>
    </sheetView>
  </sheetViews>
  <sheetFormatPr defaultRowHeight="13.8" x14ac:dyDescent="0.25"/>
  <cols>
    <col min="1" max="1" width="24.3984375" customWidth="1"/>
    <col min="2" max="2" width="92.59765625" customWidth="1"/>
    <col min="3" max="3" width="9.0976562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126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22.953008536765111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22.953008536765111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0.16100198345746997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0.16100198345746997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</v>
      </c>
      <c r="D18" s="1"/>
      <c r="E18" s="1"/>
    </row>
    <row r="19" spans="1:5" x14ac:dyDescent="0.25">
      <c r="A19" s="14"/>
      <c r="B19" s="15" t="s">
        <v>9</v>
      </c>
      <c r="C19" s="60">
        <v>0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0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0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23.114010520222582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272745.5</v>
      </c>
      <c r="D30" s="1"/>
      <c r="E30" s="1"/>
    </row>
    <row r="31" spans="1:5" x14ac:dyDescent="0.25">
      <c r="A31" s="14"/>
      <c r="B31" s="15" t="s">
        <v>16</v>
      </c>
      <c r="C31" s="60">
        <v>264386</v>
      </c>
      <c r="D31" s="1"/>
      <c r="E31" s="1"/>
    </row>
    <row r="32" spans="1:5" x14ac:dyDescent="0.25">
      <c r="A32" s="14"/>
      <c r="B32" s="15" t="s">
        <v>17</v>
      </c>
      <c r="C32" s="60">
        <v>281105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8.4745708069326834E-5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0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0</v>
      </c>
      <c r="D39" s="1"/>
      <c r="E39" s="1"/>
    </row>
    <row r="40" spans="1:5" x14ac:dyDescent="0.25">
      <c r="A40" s="14"/>
      <c r="B40" s="15" t="s">
        <v>22</v>
      </c>
      <c r="C40" s="72">
        <v>0</v>
      </c>
      <c r="D40" s="1"/>
      <c r="E40" s="1"/>
    </row>
    <row r="41" spans="1:5" x14ac:dyDescent="0.25">
      <c r="A41" s="14"/>
      <c r="B41" s="15" t="s">
        <v>23</v>
      </c>
      <c r="C41" s="72">
        <v>0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</v>
      </c>
      <c r="D44" s="1"/>
      <c r="E44" s="1"/>
    </row>
    <row r="45" spans="1:5" x14ac:dyDescent="0.25">
      <c r="A45" s="14"/>
      <c r="B45" s="15" t="s">
        <v>27</v>
      </c>
      <c r="C45" s="60">
        <v>0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0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0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2.0000000000000001E-4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2.0000000000000001E-4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0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23.114010520222582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8.4745708069326834E-5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2.0000000000000001E-4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2.8474570806932684E-4</v>
      </c>
      <c r="D67" s="1"/>
      <c r="E67" s="1"/>
    </row>
  </sheetData>
  <mergeCells count="1">
    <mergeCell ref="A1:B1"/>
  </mergeCells>
  <conditionalFormatting sqref="C54">
    <cfRule type="cellIs" dxfId="14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363B0-FE38-45CA-BCF6-5B90E5ED22A6}">
  <sheetPr>
    <pageSetUpPr fitToPage="1"/>
  </sheetPr>
  <dimension ref="A1:E67"/>
  <sheetViews>
    <sheetView rightToLeft="1" zoomScaleNormal="100" workbookViewId="0">
      <pane ySplit="7" topLeftCell="A23" activePane="bottomLeft" state="frozen"/>
      <selection activeCell="C34" sqref="C34"/>
      <selection pane="bottomLeft" activeCell="C34" sqref="C34"/>
    </sheetView>
  </sheetViews>
  <sheetFormatPr defaultRowHeight="13.8" x14ac:dyDescent="0.25"/>
  <cols>
    <col min="1" max="1" width="25.69921875" customWidth="1"/>
    <col min="2" max="2" width="90.69921875" customWidth="1"/>
    <col min="3" max="3" width="9.09765625" style="66" bestFit="1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128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20.638682836392487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20.638682836392487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0.79959574788236021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0.79959574788236021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8.8451108010496053</v>
      </c>
      <c r="D18" s="1"/>
      <c r="E18" s="1"/>
    </row>
    <row r="19" spans="1:5" x14ac:dyDescent="0.25">
      <c r="A19" s="14"/>
      <c r="B19" s="15" t="s">
        <v>9</v>
      </c>
      <c r="C19" s="60">
        <v>8.8451108010496053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12.362892549143769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0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42.64628193446822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272290.13087644975</v>
      </c>
      <c r="D30" s="1"/>
      <c r="E30" s="1"/>
    </row>
    <row r="31" spans="1:5" x14ac:dyDescent="0.25">
      <c r="A31" s="14"/>
      <c r="B31" s="15" t="s">
        <v>16</v>
      </c>
      <c r="C31" s="60">
        <v>283784</v>
      </c>
      <c r="D31" s="1"/>
      <c r="E31" s="1"/>
    </row>
    <row r="32" spans="1:5" x14ac:dyDescent="0.25">
      <c r="A32" s="14"/>
      <c r="B32" s="15" t="s">
        <v>17</v>
      </c>
      <c r="C32" s="60">
        <v>260796.2617528995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1.5662074052114197E-4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25.94088265443208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119.67548836835272</v>
      </c>
      <c r="D39" s="1"/>
      <c r="E39" s="1"/>
    </row>
    <row r="40" spans="1:5" x14ac:dyDescent="0.25">
      <c r="A40" s="14"/>
      <c r="B40" s="15" t="s">
        <v>22</v>
      </c>
      <c r="C40" s="72">
        <v>0</v>
      </c>
      <c r="D40" s="1"/>
      <c r="E40" s="1"/>
    </row>
    <row r="41" spans="1:5" x14ac:dyDescent="0.25">
      <c r="A41" s="14"/>
      <c r="B41" s="15" t="s">
        <v>23</v>
      </c>
      <c r="C41" s="72">
        <v>109.28562637594247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</v>
      </c>
      <c r="D44" s="1"/>
      <c r="E44" s="1"/>
    </row>
    <row r="45" spans="1:5" x14ac:dyDescent="0.25">
      <c r="A45" s="14"/>
      <c r="B45" s="15" t="s">
        <v>27</v>
      </c>
      <c r="C45" s="60">
        <v>1.4134874160101301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8.9763745764001186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4.5888498387198291E-4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8.0000000000000004E-4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3.4111501612801712E-4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4.5888498387198291E-4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162.32177030282094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5.9613534203512356E-4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8.0000000000000004E-4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9.5662074052114206E-4</v>
      </c>
      <c r="D67" s="1"/>
      <c r="E67" s="1"/>
    </row>
  </sheetData>
  <mergeCells count="1">
    <mergeCell ref="A1:B1"/>
  </mergeCells>
  <conditionalFormatting sqref="C54">
    <cfRule type="cellIs" dxfId="13" priority="1" operator="lessThan">
      <formula>0</formula>
    </cfRule>
  </conditionalFormatting>
  <pageMargins left="0.70866141732283461" right="0.70866141732283461" top="0.3543307086614173" bottom="0.3543307086614173" header="0" footer="0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4B3-1698-450A-A323-9C841BC9E6A0}">
  <dimension ref="A1:E67"/>
  <sheetViews>
    <sheetView rightToLeft="1" workbookViewId="0">
      <pane ySplit="7" topLeftCell="A20" activePane="bottomLeft" state="frozen"/>
      <selection activeCell="C34" sqref="C34"/>
      <selection pane="bottomLeft" activeCell="C34" sqref="C34"/>
    </sheetView>
  </sheetViews>
  <sheetFormatPr defaultRowHeight="13.8" x14ac:dyDescent="0.25"/>
  <cols>
    <col min="1" max="1" width="24.8984375" customWidth="1"/>
    <col min="2" max="2" width="70.09765625" customWidth="1"/>
    <col min="3" max="3" width="11.69921875" style="66" customWidth="1"/>
  </cols>
  <sheetData>
    <row r="1" spans="1:5" s="48" customFormat="1" x14ac:dyDescent="0.25">
      <c r="A1" s="80" t="s">
        <v>118</v>
      </c>
      <c r="B1" s="80"/>
      <c r="C1" s="71"/>
    </row>
    <row r="2" spans="1:5" s="48" customFormat="1" x14ac:dyDescent="0.25">
      <c r="A2" s="50"/>
      <c r="B2" s="51"/>
      <c r="C2" s="51"/>
    </row>
    <row r="3" spans="1:5" s="48" customFormat="1" x14ac:dyDescent="0.25">
      <c r="A3" s="53" t="s">
        <v>120</v>
      </c>
      <c r="C3" s="51"/>
    </row>
    <row r="4" spans="1:5" s="48" customFormat="1" ht="18.75" customHeight="1" x14ac:dyDescent="0.25">
      <c r="B4" s="70"/>
      <c r="C4" s="69"/>
    </row>
    <row r="5" spans="1:5" s="48" customFormat="1" ht="14.4" thickBot="1" x14ac:dyDescent="0.3">
      <c r="A5" s="67" t="s">
        <v>127</v>
      </c>
      <c r="C5" s="69"/>
    </row>
    <row r="6" spans="1:5" x14ac:dyDescent="0.25">
      <c r="A6" s="23"/>
      <c r="B6" s="3"/>
      <c r="C6" s="56"/>
      <c r="D6" s="1"/>
      <c r="E6" s="1"/>
    </row>
    <row r="7" spans="1:5" x14ac:dyDescent="0.25">
      <c r="A7" s="5"/>
      <c r="B7" s="6"/>
      <c r="C7" s="57">
        <v>45657</v>
      </c>
      <c r="D7" s="1"/>
      <c r="E7" s="1"/>
    </row>
    <row r="8" spans="1:5" x14ac:dyDescent="0.25">
      <c r="A8" s="5"/>
      <c r="B8" s="8"/>
      <c r="C8" s="58"/>
      <c r="D8" s="1"/>
      <c r="E8" s="1"/>
    </row>
    <row r="9" spans="1:5" ht="14.25" customHeight="1" x14ac:dyDescent="0.25">
      <c r="A9" s="5" t="s">
        <v>0</v>
      </c>
      <c r="B9" s="8"/>
      <c r="C9" s="59" t="s">
        <v>1</v>
      </c>
      <c r="D9" s="1"/>
      <c r="E9" s="1"/>
    </row>
    <row r="10" spans="1:5" x14ac:dyDescent="0.25">
      <c r="A10" s="11" t="s">
        <v>2</v>
      </c>
      <c r="B10" s="12"/>
      <c r="C10" s="60">
        <f>SUM(C11:C12)</f>
        <v>1933.5205701319662</v>
      </c>
      <c r="D10" s="1"/>
      <c r="E10" s="1"/>
    </row>
    <row r="11" spans="1:5" x14ac:dyDescent="0.25">
      <c r="A11" s="14"/>
      <c r="B11" s="15" t="s">
        <v>3</v>
      </c>
      <c r="C11" s="60">
        <v>0</v>
      </c>
      <c r="D11" s="1"/>
      <c r="E11" s="1"/>
    </row>
    <row r="12" spans="1:5" x14ac:dyDescent="0.25">
      <c r="A12" s="14"/>
      <c r="B12" s="15" t="s">
        <v>4</v>
      </c>
      <c r="C12" s="60">
        <v>1933.5205701319662</v>
      </c>
      <c r="D12" s="1"/>
      <c r="E12" s="1"/>
    </row>
    <row r="13" spans="1:5" x14ac:dyDescent="0.25">
      <c r="A13" s="5"/>
      <c r="B13" s="8"/>
      <c r="C13" s="58"/>
      <c r="D13" s="1"/>
      <c r="E13" s="1"/>
    </row>
    <row r="14" spans="1:5" x14ac:dyDescent="0.25">
      <c r="A14" s="14" t="s">
        <v>5</v>
      </c>
      <c r="B14" s="15"/>
      <c r="C14" s="60">
        <v>0.27834443082051996</v>
      </c>
      <c r="D14" s="1"/>
      <c r="E14" s="1"/>
    </row>
    <row r="15" spans="1:5" x14ac:dyDescent="0.25">
      <c r="A15" s="14"/>
      <c r="B15" s="15" t="s">
        <v>6</v>
      </c>
      <c r="C15" s="60">
        <v>0</v>
      </c>
      <c r="D15" s="1"/>
      <c r="E15" s="1"/>
    </row>
    <row r="16" spans="1:5" x14ac:dyDescent="0.25">
      <c r="A16" s="14"/>
      <c r="B16" s="15" t="s">
        <v>7</v>
      </c>
      <c r="C16" s="60">
        <v>0.27834443082051996</v>
      </c>
      <c r="D16" s="1"/>
      <c r="E16" s="1"/>
    </row>
    <row r="17" spans="1:5" x14ac:dyDescent="0.25">
      <c r="A17" s="5"/>
      <c r="B17" s="8"/>
      <c r="C17" s="58"/>
      <c r="D17" s="1"/>
      <c r="E17" s="1"/>
    </row>
    <row r="18" spans="1:5" x14ac:dyDescent="0.25">
      <c r="A18" s="14" t="s">
        <v>8</v>
      </c>
      <c r="B18" s="15"/>
      <c r="C18" s="60">
        <f>SUM(C19:C20)</f>
        <v>0</v>
      </c>
      <c r="D18" s="1"/>
      <c r="E18" s="1"/>
    </row>
    <row r="19" spans="1:5" x14ac:dyDescent="0.25">
      <c r="A19" s="14"/>
      <c r="B19" s="15" t="s">
        <v>9</v>
      </c>
      <c r="C19" s="60">
        <v>0</v>
      </c>
      <c r="D19" s="1"/>
      <c r="E19" s="1"/>
    </row>
    <row r="20" spans="1:5" x14ac:dyDescent="0.25">
      <c r="A20" s="14"/>
      <c r="B20" s="15" t="s">
        <v>10</v>
      </c>
      <c r="C20" s="60">
        <v>0</v>
      </c>
      <c r="D20" s="1"/>
      <c r="E20" s="1"/>
    </row>
    <row r="21" spans="1:5" x14ac:dyDescent="0.25">
      <c r="A21" s="5"/>
      <c r="B21" s="8"/>
      <c r="C21" s="58"/>
      <c r="D21" s="1"/>
      <c r="E21" s="1"/>
    </row>
    <row r="22" spans="1:5" x14ac:dyDescent="0.25">
      <c r="A22" s="14" t="s">
        <v>11</v>
      </c>
      <c r="B22" s="15"/>
      <c r="C22" s="60">
        <v>0</v>
      </c>
      <c r="D22" s="1"/>
      <c r="E22" s="1"/>
    </row>
    <row r="23" spans="1:5" x14ac:dyDescent="0.25">
      <c r="A23" s="5"/>
      <c r="B23" s="8"/>
      <c r="C23" s="58"/>
      <c r="D23" s="1"/>
      <c r="E23" s="1"/>
    </row>
    <row r="24" spans="1:5" x14ac:dyDescent="0.25">
      <c r="A24" s="14" t="s">
        <v>12</v>
      </c>
      <c r="B24" s="15"/>
      <c r="C24" s="60">
        <v>0</v>
      </c>
      <c r="D24" s="1"/>
      <c r="E24" s="1"/>
    </row>
    <row r="25" spans="1:5" x14ac:dyDescent="0.25">
      <c r="A25" s="5"/>
      <c r="B25" s="8"/>
      <c r="C25" s="58"/>
      <c r="D25" s="1"/>
      <c r="E25" s="1"/>
    </row>
    <row r="26" spans="1:5" x14ac:dyDescent="0.25">
      <c r="A26" s="14" t="s">
        <v>13</v>
      </c>
      <c r="B26" s="15"/>
      <c r="C26" s="60">
        <v>0</v>
      </c>
      <c r="D26" s="1"/>
      <c r="E26" s="1"/>
    </row>
    <row r="27" spans="1:5" x14ac:dyDescent="0.25">
      <c r="A27" s="5"/>
      <c r="B27" s="8"/>
      <c r="C27" s="58"/>
      <c r="D27" s="1"/>
      <c r="E27" s="1"/>
    </row>
    <row r="28" spans="1:5" x14ac:dyDescent="0.25">
      <c r="A28" s="14" t="s">
        <v>14</v>
      </c>
      <c r="B28" s="15"/>
      <c r="C28" s="62">
        <f>C10+C14+C18+C22+C24+C26</f>
        <v>1933.7989145627866</v>
      </c>
      <c r="D28" s="1"/>
      <c r="E28" s="1"/>
    </row>
    <row r="29" spans="1:5" x14ac:dyDescent="0.25">
      <c r="A29" s="5"/>
      <c r="B29" s="8"/>
      <c r="C29" s="58"/>
      <c r="D29" s="1"/>
      <c r="E29" s="1"/>
    </row>
    <row r="30" spans="1:5" x14ac:dyDescent="0.25">
      <c r="A30" s="14" t="s">
        <v>15</v>
      </c>
      <c r="B30" s="15"/>
      <c r="C30" s="62">
        <v>9130089.9922531303</v>
      </c>
      <c r="D30" s="1"/>
      <c r="E30" s="1"/>
    </row>
    <row r="31" spans="1:5" x14ac:dyDescent="0.25">
      <c r="A31" s="14"/>
      <c r="B31" s="15" t="s">
        <v>16</v>
      </c>
      <c r="C31" s="60">
        <v>13932790</v>
      </c>
      <c r="D31" s="1"/>
      <c r="E31" s="1"/>
    </row>
    <row r="32" spans="1:5" x14ac:dyDescent="0.25">
      <c r="A32" s="14"/>
      <c r="B32" s="15" t="s">
        <v>17</v>
      </c>
      <c r="C32" s="60">
        <v>4327389.9845062606</v>
      </c>
      <c r="D32" s="1"/>
      <c r="E32" s="1"/>
    </row>
    <row r="33" spans="1:5" x14ac:dyDescent="0.25">
      <c r="A33" s="5"/>
      <c r="B33" s="8"/>
      <c r="C33" s="58"/>
      <c r="D33" s="1"/>
      <c r="E33" s="1"/>
    </row>
    <row r="34" spans="1:5" x14ac:dyDescent="0.25">
      <c r="A34" s="14" t="s">
        <v>18</v>
      </c>
      <c r="B34" s="15"/>
      <c r="C34" s="63">
        <f>C28/C30</f>
        <v>2.1180502231671458E-4</v>
      </c>
      <c r="D34" s="1"/>
      <c r="E34" s="1"/>
    </row>
    <row r="35" spans="1:5" x14ac:dyDescent="0.25">
      <c r="A35" s="5"/>
      <c r="B35" s="8"/>
      <c r="C35" s="58"/>
      <c r="D35" s="1"/>
      <c r="E35" s="1"/>
    </row>
    <row r="36" spans="1:5" x14ac:dyDescent="0.25">
      <c r="A36" s="5" t="s">
        <v>19</v>
      </c>
      <c r="B36" s="8"/>
      <c r="C36" s="58"/>
      <c r="D36" s="1"/>
      <c r="E36" s="1"/>
    </row>
    <row r="37" spans="1:5" x14ac:dyDescent="0.25">
      <c r="A37" s="14" t="s">
        <v>20</v>
      </c>
      <c r="B37" s="15"/>
      <c r="C37" s="60">
        <v>0</v>
      </c>
      <c r="D37" s="1"/>
      <c r="E37" s="1"/>
    </row>
    <row r="38" spans="1:5" x14ac:dyDescent="0.25">
      <c r="A38" s="5"/>
      <c r="B38" s="8"/>
      <c r="C38" s="58"/>
      <c r="D38" s="1"/>
      <c r="E38" s="1"/>
    </row>
    <row r="39" spans="1:5" x14ac:dyDescent="0.25">
      <c r="A39" s="14" t="s">
        <v>21</v>
      </c>
      <c r="B39" s="15"/>
      <c r="C39" s="62">
        <f>SUM(C40:C48)</f>
        <v>1190.3505499104879</v>
      </c>
      <c r="D39" s="1"/>
      <c r="E39" s="1"/>
    </row>
    <row r="40" spans="1:5" x14ac:dyDescent="0.25">
      <c r="A40" s="14"/>
      <c r="B40" s="15" t="s">
        <v>22</v>
      </c>
      <c r="C40" s="72">
        <v>0</v>
      </c>
      <c r="D40" s="1"/>
      <c r="E40" s="1"/>
    </row>
    <row r="41" spans="1:5" x14ac:dyDescent="0.25">
      <c r="A41" s="14"/>
      <c r="B41" s="15" t="s">
        <v>23</v>
      </c>
      <c r="C41" s="72">
        <v>0</v>
      </c>
      <c r="D41" s="1"/>
      <c r="E41" s="1"/>
    </row>
    <row r="42" spans="1:5" x14ac:dyDescent="0.25">
      <c r="A42" s="14"/>
      <c r="B42" s="15" t="s">
        <v>24</v>
      </c>
      <c r="C42" s="60">
        <v>0</v>
      </c>
      <c r="D42" s="1"/>
      <c r="E42" s="1"/>
    </row>
    <row r="43" spans="1:5" x14ac:dyDescent="0.25">
      <c r="A43" s="14"/>
      <c r="B43" s="15" t="s">
        <v>25</v>
      </c>
      <c r="C43" s="60">
        <v>0</v>
      </c>
      <c r="D43" s="1"/>
      <c r="E43" s="1"/>
    </row>
    <row r="44" spans="1:5" x14ac:dyDescent="0.25">
      <c r="A44" s="14"/>
      <c r="B44" s="15" t="s">
        <v>26</v>
      </c>
      <c r="C44" s="60">
        <v>0</v>
      </c>
      <c r="D44" s="1"/>
      <c r="E44" s="1"/>
    </row>
    <row r="45" spans="1:5" x14ac:dyDescent="0.25">
      <c r="A45" s="14"/>
      <c r="B45" s="15" t="s">
        <v>27</v>
      </c>
      <c r="C45" s="60">
        <v>1181.8889323536212</v>
      </c>
      <c r="D45" s="1"/>
      <c r="E45" s="1"/>
    </row>
    <row r="46" spans="1:5" x14ac:dyDescent="0.25">
      <c r="A46" s="14"/>
      <c r="B46" s="15" t="s">
        <v>28</v>
      </c>
      <c r="C46" s="60">
        <v>0</v>
      </c>
      <c r="D46" s="1"/>
      <c r="E46" s="1"/>
    </row>
    <row r="47" spans="1:5" x14ac:dyDescent="0.25">
      <c r="A47" s="14"/>
      <c r="B47" s="15" t="s">
        <v>29</v>
      </c>
      <c r="C47" s="60">
        <v>8.4616175568667167</v>
      </c>
      <c r="D47" s="1"/>
      <c r="E47" s="1"/>
    </row>
    <row r="48" spans="1:5" x14ac:dyDescent="0.25">
      <c r="A48" s="14"/>
      <c r="B48" s="15" t="s">
        <v>30</v>
      </c>
      <c r="C48" s="60">
        <v>0</v>
      </c>
      <c r="D48" s="1"/>
      <c r="E48" s="1"/>
    </row>
    <row r="49" spans="1:5" x14ac:dyDescent="0.25">
      <c r="A49" s="5"/>
      <c r="B49" s="8"/>
      <c r="C49" s="58"/>
      <c r="D49" s="1"/>
      <c r="E49" s="1"/>
    </row>
    <row r="50" spans="1:5" x14ac:dyDescent="0.25">
      <c r="A50" s="14" t="s">
        <v>31</v>
      </c>
      <c r="B50" s="15"/>
      <c r="C50" s="63">
        <f>C39/C32</f>
        <v>2.7507355569347943E-4</v>
      </c>
      <c r="D50" s="1"/>
      <c r="E50" s="1"/>
    </row>
    <row r="51" spans="1:5" x14ac:dyDescent="0.25">
      <c r="A51" s="5"/>
      <c r="B51" s="8"/>
      <c r="C51" s="58"/>
      <c r="D51" s="1"/>
      <c r="E51" s="2"/>
    </row>
    <row r="52" spans="1:5" x14ac:dyDescent="0.25">
      <c r="A52" s="14" t="s">
        <v>32</v>
      </c>
      <c r="B52" s="15"/>
      <c r="C52" s="63">
        <v>5.9999999999999995E-4</v>
      </c>
      <c r="D52" s="1"/>
      <c r="E52" s="1"/>
    </row>
    <row r="53" spans="1:5" x14ac:dyDescent="0.25">
      <c r="A53" s="5"/>
      <c r="B53" s="8"/>
      <c r="C53" s="58"/>
      <c r="D53" s="1"/>
      <c r="E53" s="1"/>
    </row>
    <row r="54" spans="1:5" x14ac:dyDescent="0.25">
      <c r="A54" s="14" t="s">
        <v>33</v>
      </c>
      <c r="B54" s="15"/>
      <c r="C54" s="64">
        <f>C52-C50</f>
        <v>3.2492644430652052E-4</v>
      </c>
      <c r="D54" s="1"/>
      <c r="E54" s="1"/>
    </row>
    <row r="55" spans="1:5" x14ac:dyDescent="0.25">
      <c r="A55" s="5"/>
      <c r="B55" s="8"/>
      <c r="C55" s="58"/>
      <c r="D55" s="1"/>
      <c r="E55" s="1"/>
    </row>
    <row r="56" spans="1:5" x14ac:dyDescent="0.25">
      <c r="A56" s="14" t="s">
        <v>34</v>
      </c>
      <c r="B56" s="15" t="s">
        <v>35</v>
      </c>
      <c r="C56" s="60">
        <v>0</v>
      </c>
      <c r="D56" s="1"/>
      <c r="E56" s="1"/>
    </row>
    <row r="57" spans="1:5" x14ac:dyDescent="0.25">
      <c r="A57" s="14"/>
      <c r="B57" s="15" t="s">
        <v>36</v>
      </c>
      <c r="C57" s="63">
        <f>(C39-C56)/C32</f>
        <v>2.7507355569347943E-4</v>
      </c>
      <c r="D57" s="1"/>
      <c r="E57" s="1"/>
    </row>
    <row r="58" spans="1:5" x14ac:dyDescent="0.25">
      <c r="A58" s="5"/>
      <c r="B58" s="8"/>
      <c r="C58" s="58"/>
      <c r="D58" s="1"/>
      <c r="E58" s="1"/>
    </row>
    <row r="59" spans="1:5" x14ac:dyDescent="0.25">
      <c r="A59" s="5" t="s">
        <v>37</v>
      </c>
      <c r="B59" s="8"/>
      <c r="C59" s="58"/>
      <c r="D59" s="1"/>
      <c r="E59" s="1"/>
    </row>
    <row r="60" spans="1:5" x14ac:dyDescent="0.25">
      <c r="A60" s="5"/>
      <c r="B60" s="8"/>
      <c r="C60" s="58"/>
      <c r="D60" s="1"/>
      <c r="E60" s="1"/>
    </row>
    <row r="61" spans="1:5" x14ac:dyDescent="0.25">
      <c r="A61" s="14" t="s">
        <v>38</v>
      </c>
      <c r="B61" s="15"/>
      <c r="C61" s="62">
        <f>C28+C39-C56</f>
        <v>3124.1494644732747</v>
      </c>
      <c r="D61" s="1"/>
      <c r="E61" s="1"/>
    </row>
    <row r="62" spans="1:5" x14ac:dyDescent="0.25">
      <c r="A62" s="5"/>
      <c r="B62" s="8"/>
      <c r="C62" s="58"/>
      <c r="D62" s="1"/>
      <c r="E62" s="1"/>
    </row>
    <row r="63" spans="1:5" x14ac:dyDescent="0.25">
      <c r="A63" s="14" t="s">
        <v>39</v>
      </c>
      <c r="B63" s="15"/>
      <c r="C63" s="63">
        <v>3.4218167259294395E-4</v>
      </c>
      <c r="D63" s="1"/>
      <c r="E63" s="1"/>
    </row>
    <row r="64" spans="1:5" x14ac:dyDescent="0.25">
      <c r="A64" s="5"/>
      <c r="B64" s="8"/>
      <c r="C64" s="58"/>
      <c r="D64" s="1"/>
      <c r="E64" s="1"/>
    </row>
    <row r="65" spans="1:5" x14ac:dyDescent="0.25">
      <c r="A65" s="5" t="s">
        <v>40</v>
      </c>
      <c r="B65" s="8"/>
      <c r="C65" s="58"/>
      <c r="D65" s="1"/>
      <c r="E65" s="1"/>
    </row>
    <row r="66" spans="1:5" x14ac:dyDescent="0.25">
      <c r="A66" s="14" t="s">
        <v>41</v>
      </c>
      <c r="B66" s="15"/>
      <c r="C66" s="63">
        <v>5.9999999999999995E-4</v>
      </c>
      <c r="D66" s="1"/>
      <c r="E66" s="1"/>
    </row>
    <row r="67" spans="1:5" ht="14.4" thickBot="1" x14ac:dyDescent="0.3">
      <c r="A67" s="20" t="s">
        <v>42</v>
      </c>
      <c r="B67" s="21"/>
      <c r="C67" s="65">
        <f>C34+C66</f>
        <v>8.1180502231671453E-4</v>
      </c>
      <c r="D67" s="1"/>
      <c r="E67" s="1"/>
    </row>
  </sheetData>
  <mergeCells count="1">
    <mergeCell ref="A1:B1"/>
  </mergeCells>
  <conditionalFormatting sqref="C54">
    <cfRule type="cellIs" dxfId="1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21</vt:i4>
      </vt:variant>
      <vt:variant>
        <vt:lpstr>טווחים בעלי שם</vt:lpstr>
      </vt:variant>
      <vt:variant>
        <vt:i4>2</vt:i4>
      </vt:variant>
    </vt:vector>
  </HeadingPairs>
  <TitlesOfParts>
    <vt:vector size="23" baseType="lpstr">
      <vt:lpstr>מקפת אישית- נספח 1</vt:lpstr>
      <vt:lpstr>מקפת אישית-נספח 2</vt:lpstr>
      <vt:lpstr>מקפת אישית-נספח 3</vt:lpstr>
      <vt:lpstr>מסלול כללי</vt:lpstr>
      <vt:lpstr>מסלול הלכה</vt:lpstr>
      <vt:lpstr>מסלול מניות</vt:lpstr>
      <vt:lpstr>מסלול כספי (שקלי)</vt:lpstr>
      <vt:lpstr>מסלול אשראי ואג"ח</vt:lpstr>
      <vt:lpstr>מסלול עוקב מדד s&amp;p</vt:lpstr>
      <vt:lpstr>מסלול משולב סחיר</vt:lpstr>
      <vt:lpstr>מסלול עוקב מדדים גמיש</vt:lpstr>
      <vt:lpstr>מסלול עוקב מדדי מניות</vt:lpstr>
      <vt:lpstr>מסלול בני 50 ומטה</vt:lpstr>
      <vt:lpstr>מסלול לבני 50 עד 60</vt:lpstr>
      <vt:lpstr>מסלול לבני 60 ומטה</vt:lpstr>
      <vt:lpstr>מסלול קצבה לזכאים קיימים</vt:lpstr>
      <vt:lpstr>מסלול למקבלי קצבה קיימים</vt:lpstr>
      <vt:lpstr>מסלול הלכה למקבלי קצבה קיימים</vt:lpstr>
      <vt:lpstr>מסלול בסיסי למקבלי קצבה</vt:lpstr>
      <vt:lpstr>מסלול הלכה למקבלי קצבה</vt:lpstr>
      <vt:lpstr>מסלול עוקב מדדים למקבלי קצבה</vt:lpstr>
      <vt:lpstr>'מקפת אישית- נספח 1'!WPrint_Area_W</vt:lpstr>
      <vt:lpstr>'מקפת אישית- נספח 1'!WPrint_TitlesW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cp:lastPrinted>2025-05-26T07:36:17Z</cp:lastPrinted>
  <dcterms:created xsi:type="dcterms:W3CDTF">2025-05-26T04:39:12Z</dcterms:created>
  <dcterms:modified xsi:type="dcterms:W3CDTF">2025-05-26T13:36:19Z</dcterms:modified>
</cp:coreProperties>
</file>