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Y:\דיווח לאוצר\דיווח הוצאות ישירות\2024\"/>
    </mc:Choice>
  </mc:AlternateContent>
  <xr:revisionPtr revIDLastSave="0" documentId="13_ncr:1_{4954FEE1-90E2-4460-9925-0D2C68E25F5C}" xr6:coauthVersionLast="47" xr6:coauthVersionMax="47" xr10:uidLastSave="{00000000-0000-0000-0000-000000000000}"/>
  <bookViews>
    <workbookView xWindow="-108" yWindow="-108" windowWidth="23256" windowHeight="12456" xr2:uid="{6C9CD081-50FB-4E83-B668-27F50AD79ED7}"/>
  </bookViews>
  <sheets>
    <sheet name=" מבטיח תשואה נספח 1" sheetId="1" r:id="rId1"/>
    <sheet name="מבטיח תשואה נספח 2" sheetId="2" r:id="rId2"/>
    <sheet name="מבטיח תשואה נספח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1" l="1"/>
  <c r="C57" i="1"/>
  <c r="C34" i="1"/>
  <c r="C67" i="1"/>
  <c r="C110" i="3"/>
  <c r="C102" i="3"/>
  <c r="C100" i="3"/>
  <c r="C88" i="3"/>
  <c r="C76" i="3"/>
  <c r="C67" i="3"/>
  <c r="C55" i="3"/>
  <c r="C43" i="3"/>
  <c r="C37" i="3"/>
  <c r="C31" i="3"/>
  <c r="C19" i="3"/>
  <c r="C77" i="2"/>
  <c r="C75" i="2"/>
  <c r="C69" i="2"/>
  <c r="C60" i="2"/>
  <c r="C49" i="2"/>
  <c r="C39" i="2"/>
  <c r="C23" i="2"/>
  <c r="C61" i="1"/>
  <c r="C54" i="1"/>
  <c r="C50" i="1"/>
  <c r="C39" i="1"/>
  <c r="C28" i="1"/>
  <c r="C18" i="1"/>
  <c r="C14" i="1"/>
  <c r="C10" i="1"/>
</calcChain>
</file>

<file path=xl/sharedStrings.xml><?xml version="1.0" encoding="utf-8"?>
<sst xmlns="http://schemas.openxmlformats.org/spreadsheetml/2006/main" count="209" uniqueCount="123">
  <si>
    <t xml:space="preserve">הוצאות ישירות שאינן מסוג עמלת ניהול חיצוני </t>
  </si>
  <si>
    <t>אלפי ₪</t>
  </si>
  <si>
    <t>1.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</si>
  <si>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</si>
  <si>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</si>
  <si>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2. סך הכל דמי שמירה בשל ניירות ערך סחירים וכל עמלה שגובה מי שמבצע את משמרות ניירות הערך (קסטודיאן)</t>
  </si>
  <si>
    <t>א. סך עמלות קסטודיאן לצדדים קשורים</t>
  </si>
  <si>
    <t>ב. סך עמלות קסטודיאן לצדדים שאינם קשורים</t>
  </si>
  <si>
    <t>3. סך הכל הוצאות הנובעות מהשקעות לא סחירות</t>
  </si>
  <si>
    <t xml:space="preserve">א. הוצאה הנובעת מהשקעה בניירות ערך לא סחירים או ממתן הלוואה למי שאינו עמית או מבוטח </t>
  </si>
  <si>
    <t xml:space="preserve">ב. הוצאה הנובעת מהשקעה בזכויות במקרקעין </t>
  </si>
  <si>
    <t>4. מסים החלים על משקיע מוסדי, על נכסיו, על הכנסותיו ועל עסקאות שנעשו בנכסיו</t>
  </si>
  <si>
    <t>5. סך הוצאות בעד ניהול תביעות</t>
  </si>
  <si>
    <t>6. סך הוצאות בעד מתן משכנתאות</t>
  </si>
  <si>
    <t>7. סך הכל הוצאות ישירות שאינן מסוג עמלת ניהול חיצוני (סכום סעיפים 1 עד 6)</t>
  </si>
  <si>
    <t>8. שווי ממוצע של נכסי הקופה או המסלול (ממוצע פשוט של סעיפים8א ו- 8ב)</t>
  </si>
  <si>
    <t>א. השווי המשוערך של  נכסי הקופה או המסלול נכון ליום 31 בדצמבר של שנת הכספים שהסתיימה 20XX</t>
  </si>
  <si>
    <t>ב. השווי המשוערך של נכסי הקופה או המסלול נכון ליום 31 בדצמבר של שנת הכספים שהסתיימה לפני 20XX – 1  או לתקופה אחרת לפי העניין</t>
  </si>
  <si>
    <t>9. שיעור שנתי של הוצאות ישירות שאינן מסוג עמלת ניהול חיצוני (חלוקה של סעיף 7 בסעיף 8)</t>
  </si>
  <si>
    <t>הוצאות ישירות מסוג עמלת ניהול חיצוני</t>
  </si>
  <si>
    <t xml:space="preserve">10 . סך דמי ניהול משתנים – החלק מתשלום עמלת ניהול חיצוני שנגזר מתשואת הנכסים </t>
  </si>
  <si>
    <t>11.   סה"כ הוצאות ישירות מסוג "עמלת ניהול חיצוני" (סכום סעיפים 11.א עד11.ט)</t>
  </si>
  <si>
    <t xml:space="preserve">א. סך תשלומים הנובעים מהשקעה בקרנות השקעה בישראל </t>
  </si>
  <si>
    <t>ב. סך תשלומים הנובעים מהשקעה בקרנות השקעה בחו"ל</t>
  </si>
  <si>
    <t>ג. סך תשלומים למנהלי תיקים ישראלים בגין השקעה בחו"ל</t>
  </si>
  <si>
    <t xml:space="preserve">ד. סך תשלומים למנהלי תיקים זרים </t>
  </si>
  <si>
    <t>ה. סך תשלומים בגין השקעה בקרנות סל כאשר 75 אחוזים לפחות מנכסי הקרן הם נכסים שהונפקו במדינת ישראל לפי מדדים שעליהם הורה הממונה ובתנאים שהורה</t>
  </si>
  <si>
    <t>ו.   סך תשלומים בגין השקעה בקרנות סל כאשר 75 אחוזים לפחות מנכסי הקרן הם נכסים שלא הונפקו במדינת ישראל ואינם נסחרים או מוחזקים בה</t>
  </si>
  <si>
    <t>ז.  סך תשלומים בגין השקעה בקרנות נאמנות ישראליות כאשר 75 אחוזים לפחות מנכסי הקרן מושקעים בנכסים שלא הונפקו במדינת ישראל ואינם נסחרים או מוחזקים בה</t>
  </si>
  <si>
    <t>ח.  סך תשלומים בגין השקעה בקרנות נאמנות זרות כאשר 75 אחוזים לפחות מנכסי הקרן מושקעים בנכסים שלא הונפקו במדינת ישראל ואינם נסחרים או מוחזקים בה</t>
  </si>
  <si>
    <t>ט. סך תשלומים בגין השקעה בקרן טכנולוגיה עילית</t>
  </si>
  <si>
    <t>12. שיעור עמלת ניהול חיצוני בפועל  לפני החזר, ככל שבוצע (חלוקה של סעיף 11 בסעיף 8.ב)</t>
  </si>
  <si>
    <t>13. שיעור מגבלת עמלת ניהול חיצוני שהמשקיע המוסדי הצהיר עליה עבור שנת הכספים שהסתיימה</t>
  </si>
  <si>
    <t>14. ההפרש בין שיעור מגבלת עמלת ניהול חיצוני מוצהרת לבין שיעור  עמלת ניהול חיצוני בפועל (סעיף 13 פחות סעיף 12)</t>
  </si>
  <si>
    <t>15.</t>
  </si>
  <si>
    <t>א סכום שהוחזר לחוסכים (אם הוחזר)</t>
  </si>
  <si>
    <t>ב שיעור עמלת ניהול חיצוני בפועל לאחר החזר, (חלוקה של התוצאה של סעיף 11 בניכוי סעיף 15א, בסעיף 8.ב)</t>
  </si>
  <si>
    <t>סך הכל הוצאות ישירות בפועל (למעט דמי ניהול משתנים כאמור בסעיף 10)</t>
  </si>
  <si>
    <t>16. סך כל הוצאות ישירות (סכום של סעיף 7 וסעיף 1 1בניכוי סעיף 15א)</t>
  </si>
  <si>
    <t>17. שיעור סך ההוצאות הישירות מתוך יתרת נכסים ממוצעת (חלוקה של סעיף 16 בסעיף 8)</t>
  </si>
  <si>
    <t>סך הכל הוצאות ישירות (לצורך חישוב שיעור עלות שנתית צפויה)</t>
  </si>
  <si>
    <t>18. שיעור מגבלת עמלת ניהול חיצוני שהמשקיע המוסדי הצהיר עליה בהתאם לתקנה 2א לתקנות הוצאות ישירות עבור שנת הכספים הבאה + 1 XX20</t>
  </si>
  <si>
    <t>19. De: שיעור הוצאות ישירות (סכום של סעיף 9 וסעיף 18)</t>
  </si>
  <si>
    <t>ברוקארז'- עמלות קנייה ומכירה בגין ביצוע עסקאות בניירות ערך סחירים</t>
  </si>
  <si>
    <t>צדדים קשורים</t>
  </si>
  <si>
    <t/>
  </si>
  <si>
    <t>צדדים שאינם קשורים</t>
  </si>
  <si>
    <t>אחר</t>
  </si>
  <si>
    <t>LEUMI</t>
  </si>
  <si>
    <t>סך עמלות ברוקראז'</t>
  </si>
  <si>
    <t>עמלות קסטודיאן</t>
  </si>
  <si>
    <t>לאומי</t>
  </si>
  <si>
    <t>דיסקונט</t>
  </si>
  <si>
    <t>מזרחי</t>
  </si>
  <si>
    <t>פועלים</t>
  </si>
  <si>
    <t>סך עמלות קסטודיאן</t>
  </si>
  <si>
    <t>הוצאה הנובעת מהשקעה בניירות ערך לא סחירים או ממתן הלוואה</t>
  </si>
  <si>
    <t>אחרים</t>
  </si>
  <si>
    <t>גוף 2</t>
  </si>
  <si>
    <t>גוף 3</t>
  </si>
  <si>
    <t>סך הוצאות הנובעות מהשקעה בניירות ערך לא סחירים או ממתן הלוואה</t>
  </si>
  <si>
    <t>הוצאה הנובעת מהשקעה בזכויות מקרקעין</t>
  </si>
  <si>
    <t>גוף 1</t>
  </si>
  <si>
    <t>גוף 4</t>
  </si>
  <si>
    <t>גוף 6</t>
  </si>
  <si>
    <t>גוף 7</t>
  </si>
  <si>
    <t>סך הוצאות הנובעות מהשקעה בזכויות מקרקעין</t>
  </si>
  <si>
    <t>מסים החלים על הנכסים, ההכנסות והעסקאות</t>
  </si>
  <si>
    <t>הוצאה הנובעת בעד ניהול תביעה או תובענה</t>
  </si>
  <si>
    <t>FRT</t>
  </si>
  <si>
    <t>סך הוצאות הנובעות בעד ניהול תביעה או תובענה</t>
  </si>
  <si>
    <t>הוצאה הנובעת ממתן משכנתא</t>
  </si>
  <si>
    <t>גוף/יחיד א'</t>
  </si>
  <si>
    <t>גוף/יחיד ב'</t>
  </si>
  <si>
    <t>סך הוצאות בעד מתן משכנתאות</t>
  </si>
  <si>
    <t>סך הכל עמלות והוצאות שאינן עמלות ניהול חיצוני</t>
  </si>
  <si>
    <t>תשלום הנובע מהשקעה בקרנות השקעה בישראל</t>
  </si>
  <si>
    <t>גוף/יחיד ג'</t>
  </si>
  <si>
    <t>גוף/יחיד ד'</t>
  </si>
  <si>
    <t>גוף/יחיד ה</t>
  </si>
  <si>
    <t>גוף/יחיד ו</t>
  </si>
  <si>
    <t>גוף/יחיד ז'</t>
  </si>
  <si>
    <t>גוף/יחיד ח'</t>
  </si>
  <si>
    <t>סך תשלומים הנובעים מהשקעה בקרנות השקעה בישראל</t>
  </si>
  <si>
    <t>תשלום הנובע מהשקעה בקרנות השקעה בחו"ל</t>
  </si>
  <si>
    <t>סך תשלומים הנובעים מהשקעה בקרנות השקעה בחו"ל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</si>
  <si>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</si>
  <si>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</si>
  <si>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</si>
  <si>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</si>
  <si>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סך תשלומים בגין השקעה בקרן סל כאשר 75% לפחות מנכסי הקרן הם נכסים שלא הונפקו במדינת ישראל ואינם נסחרים או מוחזקים בה</t>
  </si>
  <si>
    <t>סך תשלום למנהלי קרנות סל</t>
  </si>
  <si>
    <t>סך תשלומים בגין השקעה בקרן סל כאשר 75% לפחות מנכסי הקרן הם נכסים שהונפקו במדינת ישראל לפי מדדים שעליהם הורה הממונה ובתנאים שהורה</t>
  </si>
  <si>
    <t>AMUNDI INVESTMENT SOLUTIONS</t>
  </si>
  <si>
    <t>BlackRock Inc USA</t>
  </si>
  <si>
    <t>State Street Global Advisors</t>
  </si>
  <si>
    <t>BlackRock Inc Ireland</t>
  </si>
  <si>
    <t>State street Global adviser/Ireland</t>
  </si>
  <si>
    <t>Lyxor Intl Asset Management</t>
  </si>
  <si>
    <t xml:space="preserve">סך תשלום למנהלי קרן סל </t>
  </si>
  <si>
    <t>תשלום בגין השקעה בקרנות נאמנות ישראליות כאשר 75% לפחות מנכסי הקרן מושקעים בנכסים שלא הונפקו במדינת ישראל ואינם נסחרים או מוחזקים בה</t>
  </si>
  <si>
    <t>קרן נאמנות ישראלית</t>
  </si>
  <si>
    <t>סך תשלומים למנהלי קרנות נאמנות ישראליות</t>
  </si>
  <si>
    <t>תשלום בגין השקעה בקרנות נאמנות זרות כאשר 75% לפחות מנכסי הקרן מושקעים בנכסים שלא הונפקו במדינת ישראל ואינם נסחרים או מוחזקים בה</t>
  </si>
  <si>
    <t>Moneda International</t>
  </si>
  <si>
    <t>AWI-ASH WO INDIA OPP FD-DUSD</t>
  </si>
  <si>
    <t>GOLDMAN SACHS GROUP INC</t>
  </si>
  <si>
    <t>KOTAK</t>
  </si>
  <si>
    <t>M&amp;G Investments</t>
  </si>
  <si>
    <t>Cheyne Capital</t>
  </si>
  <si>
    <t>SCHRODER INVESTMENTS (LUX)</t>
  </si>
  <si>
    <t>סך תשלומים בגין השקעה בקרנות נאמנות זרות</t>
  </si>
  <si>
    <t>תשלומים בגין השקעה בקרן טכנולוגיה עילית</t>
  </si>
  <si>
    <t>סך תשלום בגין השקעה בקרן טכנולוגיה עילית</t>
  </si>
  <si>
    <t>סך הכל עמלות ניהול חיצוני</t>
  </si>
  <si>
    <t>תשלום של דמי ניהול משתנים</t>
  </si>
  <si>
    <t>סך דמי ניהול משתנים</t>
  </si>
  <si>
    <t>סך הכל נכסים לסוף שנה קודמת</t>
  </si>
  <si>
    <t>מגדל מקפת קרנות פנסיה וקופות גמל בע"מ</t>
  </si>
  <si>
    <t>נספח 1 - סך התשלומים ששולמו בגין כל סוג הוצאה ישירה לשנה המסתיימת ביום 31.12.24</t>
  </si>
  <si>
    <t>שם הקופה: מגדל מקפת אישית - מסלול מבטיח תשואה</t>
  </si>
  <si>
    <t>נספח 2 - פירוט עמלות והוצאות לשנה המסתיימת ביום 31.12.2024</t>
  </si>
  <si>
    <t>נספח 3- פירוט עמלות ניהול חיצוני לשנה המסתיימת ביום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</si>
</sst>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David"/>
      <family val="2"/>
      <charset val="177"/>
    </font>
    <font>
      <sz val="11"/>
      <color theme="0"/>
      <name val="David"/>
      <family val="2"/>
    </font>
    <font>
      <sz val="11"/>
      <color theme="1"/>
      <name val="David"/>
      <family val="2"/>
      <charset val="177"/>
    </font>
    <font>
      <b/>
      <sz val="10"/>
      <name val="David"/>
      <family val="2"/>
      <charset val="177"/>
    </font>
    <font>
      <sz val="11"/>
      <name val="David"/>
      <family val="2"/>
      <charset val="177"/>
    </font>
    <font>
      <sz val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Alignment="1">
      <alignment horizontal="right" readingOrder="2"/>
    </xf>
    <xf numFmtId="49" fontId="3" fillId="2" borderId="2" xfId="0" applyNumberFormat="1" applyFont="1" applyFill="1" applyBorder="1" applyAlignment="1">
      <alignment horizontal="right" readingOrder="2"/>
    </xf>
    <xf numFmtId="49" fontId="3" fillId="2" borderId="4" xfId="0" applyNumberFormat="1" applyFont="1" applyFill="1" applyBorder="1" applyAlignment="1">
      <alignment horizontal="right" readingOrder="2"/>
    </xf>
    <xf numFmtId="49" fontId="3" fillId="2" borderId="0" xfId="0" applyNumberFormat="1" applyFont="1" applyFill="1" applyAlignment="1">
      <alignment horizontal="right" readingOrder="2"/>
    </xf>
    <xf numFmtId="49" fontId="2" fillId="2" borderId="0" xfId="0" applyNumberFormat="1" applyFont="1" applyFill="1" applyAlignment="1">
      <alignment horizontal="right" readingOrder="2"/>
    </xf>
    <xf numFmtId="49" fontId="3" fillId="2" borderId="6" xfId="0" applyNumberFormat="1" applyFont="1" applyFill="1" applyBorder="1" applyAlignment="1">
      <alignment horizontal="right" readingOrder="2"/>
    </xf>
    <xf numFmtId="49" fontId="2" fillId="2" borderId="7" xfId="0" applyNumberFormat="1" applyFont="1" applyFill="1" applyBorder="1" applyAlignment="1">
      <alignment horizontal="right" readingOrder="2"/>
    </xf>
    <xf numFmtId="49" fontId="3" fillId="2" borderId="9" xfId="0" applyNumberFormat="1" applyFont="1" applyFill="1" applyBorder="1" applyAlignment="1">
      <alignment horizontal="right" readingOrder="2"/>
    </xf>
    <xf numFmtId="49" fontId="2" fillId="2" borderId="10" xfId="0" applyNumberFormat="1" applyFont="1" applyFill="1" applyBorder="1" applyAlignment="1">
      <alignment horizontal="right" readingOrder="2"/>
    </xf>
    <xf numFmtId="49" fontId="3" fillId="2" borderId="11" xfId="0" applyNumberFormat="1" applyFont="1" applyFill="1" applyBorder="1" applyAlignment="1">
      <alignment horizontal="right" readingOrder="2"/>
    </xf>
    <xf numFmtId="49" fontId="2" fillId="2" borderId="12" xfId="0" applyNumberFormat="1" applyFont="1" applyFill="1" applyBorder="1" applyAlignment="1">
      <alignment horizontal="right" readingOrder="2"/>
    </xf>
    <xf numFmtId="49" fontId="4" fillId="2" borderId="1" xfId="0" applyNumberFormat="1" applyFont="1" applyFill="1" applyBorder="1" applyAlignment="1">
      <alignment horizontal="right" readingOrder="2"/>
    </xf>
    <xf numFmtId="49" fontId="4" fillId="2" borderId="2" xfId="0" applyNumberFormat="1" applyFont="1" applyFill="1" applyBorder="1" applyAlignment="1">
      <alignment horizontal="right" readingOrder="2"/>
    </xf>
    <xf numFmtId="14" fontId="4" fillId="2" borderId="3" xfId="0" applyNumberFormat="1" applyFont="1" applyFill="1" applyBorder="1"/>
    <xf numFmtId="49" fontId="4" fillId="2" borderId="4" xfId="0" applyNumberFormat="1" applyFont="1" applyFill="1" applyBorder="1" applyAlignment="1">
      <alignment horizontal="right" readingOrder="2"/>
    </xf>
    <xf numFmtId="49" fontId="4" fillId="2" borderId="0" xfId="0" applyNumberFormat="1" applyFont="1" applyFill="1" applyAlignment="1">
      <alignment horizontal="right" readingOrder="2"/>
    </xf>
    <xf numFmtId="0" fontId="0" fillId="2" borderId="5" xfId="0" applyFill="1" applyBorder="1"/>
    <xf numFmtId="0" fontId="0" fillId="2" borderId="9" xfId="0" applyFill="1" applyBorder="1" applyAlignment="1">
      <alignment horizontal="right" readingOrder="2"/>
    </xf>
    <xf numFmtId="49" fontId="0" fillId="2" borderId="10" xfId="0" applyNumberFormat="1" applyFill="1" applyBorder="1" applyAlignment="1">
      <alignment horizontal="right" readingOrder="2"/>
    </xf>
    <xf numFmtId="49" fontId="0" fillId="2" borderId="0" xfId="0" applyNumberFormat="1" applyFill="1" applyAlignment="1">
      <alignment horizontal="right" readingOrder="2"/>
    </xf>
    <xf numFmtId="49" fontId="4" fillId="2" borderId="9" xfId="0" applyNumberFormat="1" applyFont="1" applyFill="1" applyBorder="1" applyAlignment="1">
      <alignment horizontal="right" readingOrder="2"/>
    </xf>
    <xf numFmtId="0" fontId="0" fillId="2" borderId="4" xfId="0" applyFill="1" applyBorder="1" applyAlignment="1">
      <alignment horizontal="right" readingOrder="2"/>
    </xf>
    <xf numFmtId="164" fontId="0" fillId="0" borderId="8" xfId="0" applyNumberFormat="1" applyBorder="1"/>
    <xf numFmtId="49" fontId="4" fillId="2" borderId="11" xfId="0" applyNumberFormat="1" applyFont="1" applyFill="1" applyBorder="1" applyAlignment="1">
      <alignment horizontal="right" readingOrder="2"/>
    </xf>
    <xf numFmtId="49" fontId="0" fillId="2" borderId="12" xfId="0" applyNumberFormat="1" applyFill="1" applyBorder="1" applyAlignment="1">
      <alignment horizontal="right" readingOrder="2"/>
    </xf>
    <xf numFmtId="49" fontId="0" fillId="2" borderId="2" xfId="0" applyNumberFormat="1" applyFill="1" applyBorder="1" applyAlignment="1">
      <alignment horizontal="right" readingOrder="2"/>
    </xf>
    <xf numFmtId="0" fontId="4" fillId="2" borderId="9" xfId="0" applyFont="1" applyFill="1" applyBorder="1" applyAlignment="1">
      <alignment horizontal="right" readingOrder="2"/>
    </xf>
    <xf numFmtId="0" fontId="0" fillId="2" borderId="8" xfId="0" applyFill="1" applyBorder="1"/>
    <xf numFmtId="164" fontId="0" fillId="0" borderId="0" xfId="0" applyNumberFormat="1"/>
    <xf numFmtId="49" fontId="4" fillId="2" borderId="14" xfId="0" applyNumberFormat="1" applyFont="1" applyFill="1" applyBorder="1" applyAlignment="1">
      <alignment horizontal="right" readingOrder="2"/>
    </xf>
    <xf numFmtId="49" fontId="0" fillId="2" borderId="15" xfId="0" applyNumberFormat="1" applyFill="1" applyBorder="1" applyAlignment="1">
      <alignment horizontal="right" readingOrder="2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left"/>
    </xf>
    <xf numFmtId="164" fontId="8" fillId="0" borderId="0" xfId="1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5" fillId="0" borderId="0" xfId="0" applyFont="1"/>
    <xf numFmtId="164" fontId="7" fillId="0" borderId="0" xfId="1" applyNumberFormat="1" applyFont="1"/>
    <xf numFmtId="0" fontId="3" fillId="2" borderId="3" xfId="0" applyFont="1" applyFill="1" applyBorder="1" applyAlignment="1">
      <alignment horizontal="right"/>
    </xf>
    <xf numFmtId="14" fontId="3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164" fontId="2" fillId="0" borderId="8" xfId="1" applyNumberFormat="1" applyFont="1" applyBorder="1" applyAlignment="1">
      <alignment horizontal="right"/>
    </xf>
    <xf numFmtId="164" fontId="2" fillId="0" borderId="0" xfId="0" applyNumberFormat="1" applyFont="1"/>
    <xf numFmtId="0" fontId="2" fillId="0" borderId="8" xfId="0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10" fontId="2" fillId="0" borderId="8" xfId="2" applyNumberFormat="1" applyFont="1" applyBorder="1" applyAlignment="1">
      <alignment horizontal="right"/>
    </xf>
    <xf numFmtId="10" fontId="2" fillId="0" borderId="8" xfId="0" applyNumberFormat="1" applyFont="1" applyBorder="1" applyAlignment="1">
      <alignment horizontal="right"/>
    </xf>
    <xf numFmtId="10" fontId="2" fillId="0" borderId="13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4" fontId="5" fillId="0" borderId="0" xfId="0" applyNumberFormat="1" applyFont="1"/>
    <xf numFmtId="0" fontId="9" fillId="0" borderId="0" xfId="0" applyFont="1"/>
    <xf numFmtId="0" fontId="4" fillId="2" borderId="5" xfId="0" applyFont="1" applyFill="1" applyBorder="1"/>
    <xf numFmtId="164" fontId="0" fillId="0" borderId="8" xfId="1" applyNumberFormat="1" applyFont="1" applyBorder="1" applyAlignment="1"/>
    <xf numFmtId="164" fontId="0" fillId="0" borderId="13" xfId="1" applyNumberFormat="1" applyFont="1" applyBorder="1" applyAlignment="1"/>
    <xf numFmtId="164" fontId="5" fillId="0" borderId="0" xfId="1" applyNumberFormat="1" applyFont="1" applyAlignment="1"/>
    <xf numFmtId="164" fontId="7" fillId="0" borderId="0" xfId="1" applyNumberFormat="1" applyFont="1" applyAlignment="1"/>
    <xf numFmtId="164" fontId="0" fillId="3" borderId="8" xfId="1" applyNumberFormat="1" applyFont="1" applyFill="1" applyBorder="1" applyAlignment="1"/>
    <xf numFmtId="164" fontId="0" fillId="0" borderId="13" xfId="0" applyNumberFormat="1" applyBorder="1"/>
    <xf numFmtId="0" fontId="5" fillId="0" borderId="16" xfId="0" applyFont="1" applyBorder="1" applyAlignment="1">
      <alignment horizontal="center"/>
    </xf>
    <xf numFmtId="10" fontId="10" fillId="0" borderId="8" xfId="2" applyNumberFormat="1" applyFont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3914A-906F-4DB1-96EE-BF695F9CDF71}">
  <dimension ref="A1:D67"/>
  <sheetViews>
    <sheetView rightToLeft="1" tabSelected="1" workbookViewId="0">
      <pane ySplit="7" topLeftCell="A53" activePane="bottomLeft" state="frozen"/>
      <selection pane="bottomLeft" activeCell="C67" sqref="C67"/>
    </sheetView>
  </sheetViews>
  <sheetFormatPr defaultRowHeight="13.8" x14ac:dyDescent="0.25"/>
  <cols>
    <col min="1" max="1" width="22.8984375" customWidth="1"/>
    <col min="2" max="2" width="109.3984375" bestFit="1" customWidth="1"/>
    <col min="3" max="3" width="12.09765625" style="51" customWidth="1"/>
    <col min="4" max="4" width="10.8984375" customWidth="1"/>
    <col min="5" max="5" width="11.19921875" customWidth="1"/>
    <col min="6" max="6" width="11.09765625" customWidth="1"/>
  </cols>
  <sheetData>
    <row r="1" spans="1:4" s="34" customFormat="1" x14ac:dyDescent="0.25">
      <c r="A1" s="63" t="s">
        <v>118</v>
      </c>
      <c r="B1" s="63"/>
      <c r="C1" s="63"/>
      <c r="D1" s="33"/>
    </row>
    <row r="2" spans="1:4" s="34" customFormat="1" x14ac:dyDescent="0.25">
      <c r="A2" s="35"/>
      <c r="B2" s="36"/>
      <c r="C2" s="37"/>
      <c r="D2" s="33"/>
    </row>
    <row r="3" spans="1:4" s="34" customFormat="1" x14ac:dyDescent="0.25">
      <c r="A3" s="38" t="s">
        <v>119</v>
      </c>
      <c r="B3" s="36"/>
      <c r="C3" s="37"/>
      <c r="D3" s="33"/>
    </row>
    <row r="4" spans="1:4" s="34" customFormat="1" x14ac:dyDescent="0.25">
      <c r="B4" s="39"/>
      <c r="C4" s="37"/>
      <c r="D4" s="33"/>
    </row>
    <row r="5" spans="1:4" s="34" customFormat="1" ht="14.4" thickBot="1" x14ac:dyDescent="0.3">
      <c r="A5" s="38" t="s">
        <v>120</v>
      </c>
      <c r="B5" s="39"/>
      <c r="C5" s="37"/>
      <c r="D5" s="33"/>
    </row>
    <row r="6" spans="1:4" x14ac:dyDescent="0.25">
      <c r="A6" s="2"/>
      <c r="B6" s="3"/>
      <c r="C6" s="40"/>
      <c r="D6" s="1"/>
    </row>
    <row r="7" spans="1:4" x14ac:dyDescent="0.25">
      <c r="A7" s="4"/>
      <c r="B7" s="5"/>
      <c r="C7" s="41">
        <v>45657</v>
      </c>
      <c r="D7" s="1"/>
    </row>
    <row r="8" spans="1:4" x14ac:dyDescent="0.25">
      <c r="A8" s="4"/>
      <c r="B8" s="6"/>
      <c r="C8" s="42"/>
      <c r="D8" s="1"/>
    </row>
    <row r="9" spans="1:4" ht="14.25" customHeight="1" x14ac:dyDescent="0.25">
      <c r="A9" s="4" t="s">
        <v>0</v>
      </c>
      <c r="B9" s="6"/>
      <c r="C9" s="43" t="s">
        <v>1</v>
      </c>
      <c r="D9" s="1"/>
    </row>
    <row r="10" spans="1:4" x14ac:dyDescent="0.25">
      <c r="A10" s="7" t="s">
        <v>2</v>
      </c>
      <c r="B10" s="8"/>
      <c r="C10" s="44">
        <f>SUM(C11:C12)</f>
        <v>1792.8716553149393</v>
      </c>
      <c r="D10" s="45"/>
    </row>
    <row r="11" spans="1:4" x14ac:dyDescent="0.25">
      <c r="A11" s="9"/>
      <c r="B11" s="10" t="s">
        <v>3</v>
      </c>
      <c r="C11" s="44">
        <v>0</v>
      </c>
      <c r="D11" s="45"/>
    </row>
    <row r="12" spans="1:4" x14ac:dyDescent="0.25">
      <c r="A12" s="9"/>
      <c r="B12" s="10" t="s">
        <v>4</v>
      </c>
      <c r="C12" s="44">
        <v>1792.8716553149393</v>
      </c>
      <c r="D12" s="45"/>
    </row>
    <row r="13" spans="1:4" x14ac:dyDescent="0.25">
      <c r="A13" s="4"/>
      <c r="B13" s="6"/>
      <c r="C13" s="42"/>
      <c r="D13" s="1"/>
    </row>
    <row r="14" spans="1:4" x14ac:dyDescent="0.25">
      <c r="A14" s="9" t="s">
        <v>5</v>
      </c>
      <c r="B14" s="10"/>
      <c r="C14" s="44">
        <f>SUM(C15:C16)</f>
        <v>25.144045330144674</v>
      </c>
      <c r="D14" s="45"/>
    </row>
    <row r="15" spans="1:4" x14ac:dyDescent="0.25">
      <c r="A15" s="9"/>
      <c r="B15" s="10" t="s">
        <v>6</v>
      </c>
      <c r="C15" s="44">
        <v>0</v>
      </c>
      <c r="D15" s="45"/>
    </row>
    <row r="16" spans="1:4" x14ac:dyDescent="0.25">
      <c r="A16" s="9"/>
      <c r="B16" s="10" t="s">
        <v>7</v>
      </c>
      <c r="C16" s="44">
        <v>25.144045330144674</v>
      </c>
      <c r="D16" s="45"/>
    </row>
    <row r="17" spans="1:4" x14ac:dyDescent="0.25">
      <c r="A17" s="4"/>
      <c r="B17" s="6"/>
      <c r="C17" s="42"/>
      <c r="D17" s="1"/>
    </row>
    <row r="18" spans="1:4" x14ac:dyDescent="0.25">
      <c r="A18" s="9" t="s">
        <v>8</v>
      </c>
      <c r="B18" s="10"/>
      <c r="C18" s="44">
        <f>SUM(C19:C20)</f>
        <v>1027.6378804128508</v>
      </c>
      <c r="D18" s="45"/>
    </row>
    <row r="19" spans="1:4" x14ac:dyDescent="0.25">
      <c r="A19" s="9"/>
      <c r="B19" s="10" t="s">
        <v>9</v>
      </c>
      <c r="C19" s="44">
        <v>311.9597321076767</v>
      </c>
      <c r="D19" s="45"/>
    </row>
    <row r="20" spans="1:4" x14ac:dyDescent="0.25">
      <c r="A20" s="9"/>
      <c r="B20" s="10" t="s">
        <v>10</v>
      </c>
      <c r="C20" s="44">
        <v>715.67814830517398</v>
      </c>
      <c r="D20" s="45"/>
    </row>
    <row r="21" spans="1:4" x14ac:dyDescent="0.25">
      <c r="A21" s="4"/>
      <c r="B21" s="6"/>
      <c r="C21" s="42"/>
      <c r="D21" s="1"/>
    </row>
    <row r="22" spans="1:4" x14ac:dyDescent="0.25">
      <c r="A22" s="9" t="s">
        <v>11</v>
      </c>
      <c r="B22" s="10"/>
      <c r="C22" s="44">
        <v>5379.6267381581565</v>
      </c>
      <c r="D22" s="45"/>
    </row>
    <row r="23" spans="1:4" x14ac:dyDescent="0.25">
      <c r="A23" s="4"/>
      <c r="B23" s="6"/>
      <c r="C23" s="42"/>
      <c r="D23" s="1"/>
    </row>
    <row r="24" spans="1:4" x14ac:dyDescent="0.25">
      <c r="A24" s="9" t="s">
        <v>12</v>
      </c>
      <c r="B24" s="10"/>
      <c r="C24" s="44">
        <v>2.5203088990822597</v>
      </c>
      <c r="D24" s="45"/>
    </row>
    <row r="25" spans="1:4" x14ac:dyDescent="0.25">
      <c r="A25" s="4"/>
      <c r="B25" s="6"/>
      <c r="C25" s="42"/>
      <c r="D25" s="1"/>
    </row>
    <row r="26" spans="1:4" x14ac:dyDescent="0.25">
      <c r="A26" s="9" t="s">
        <v>13</v>
      </c>
      <c r="B26" s="10"/>
      <c r="C26" s="46">
        <v>0</v>
      </c>
      <c r="D26" s="45"/>
    </row>
    <row r="27" spans="1:4" x14ac:dyDescent="0.25">
      <c r="A27" s="4"/>
      <c r="B27" s="6"/>
      <c r="C27" s="42"/>
      <c r="D27" s="1"/>
    </row>
    <row r="28" spans="1:4" x14ac:dyDescent="0.25">
      <c r="A28" s="9" t="s">
        <v>14</v>
      </c>
      <c r="B28" s="10"/>
      <c r="C28" s="47">
        <f>C10+C14+C18+C22+C24+C26</f>
        <v>8227.8006281151738</v>
      </c>
      <c r="D28" s="45"/>
    </row>
    <row r="29" spans="1:4" x14ac:dyDescent="0.25">
      <c r="A29" s="4"/>
      <c r="B29" s="6"/>
      <c r="C29" s="42"/>
      <c r="D29" s="1"/>
    </row>
    <row r="30" spans="1:4" x14ac:dyDescent="0.25">
      <c r="A30" s="9" t="s">
        <v>15</v>
      </c>
      <c r="B30" s="10"/>
      <c r="C30" s="44">
        <v>7931211</v>
      </c>
      <c r="D30" s="45"/>
    </row>
    <row r="31" spans="1:4" x14ac:dyDescent="0.25">
      <c r="A31" s="9"/>
      <c r="B31" s="10" t="s">
        <v>16</v>
      </c>
      <c r="C31" s="44">
        <v>12750998</v>
      </c>
      <c r="D31" s="45"/>
    </row>
    <row r="32" spans="1:4" x14ac:dyDescent="0.25">
      <c r="A32" s="9"/>
      <c r="B32" s="10" t="s">
        <v>17</v>
      </c>
      <c r="C32" s="44">
        <v>3111424</v>
      </c>
      <c r="D32" s="45"/>
    </row>
    <row r="33" spans="1:4" x14ac:dyDescent="0.25">
      <c r="A33" s="4"/>
      <c r="B33" s="6"/>
      <c r="C33" s="42"/>
      <c r="D33" s="1"/>
    </row>
    <row r="34" spans="1:4" x14ac:dyDescent="0.25">
      <c r="A34" s="9" t="s">
        <v>18</v>
      </c>
      <c r="B34" s="10"/>
      <c r="C34" s="64">
        <f>C28/C30</f>
        <v>1.0373952512567342E-3</v>
      </c>
      <c r="D34" s="1"/>
    </row>
    <row r="35" spans="1:4" x14ac:dyDescent="0.25">
      <c r="A35" s="4"/>
      <c r="B35" s="6"/>
      <c r="C35" s="42"/>
      <c r="D35" s="1"/>
    </row>
    <row r="36" spans="1:4" x14ac:dyDescent="0.25">
      <c r="A36" s="4" t="s">
        <v>19</v>
      </c>
      <c r="B36" s="6"/>
      <c r="C36" s="42"/>
      <c r="D36" s="1"/>
    </row>
    <row r="37" spans="1:4" x14ac:dyDescent="0.25">
      <c r="A37" s="9" t="s">
        <v>20</v>
      </c>
      <c r="B37" s="10"/>
      <c r="C37" s="44">
        <v>1677.553931771017</v>
      </c>
      <c r="D37" s="45"/>
    </row>
    <row r="38" spans="1:4" x14ac:dyDescent="0.25">
      <c r="A38" s="4"/>
      <c r="B38" s="6"/>
      <c r="C38" s="42"/>
      <c r="D38" s="1"/>
    </row>
    <row r="39" spans="1:4" x14ac:dyDescent="0.25">
      <c r="A39" s="9" t="s">
        <v>21</v>
      </c>
      <c r="B39" s="10"/>
      <c r="C39" s="44">
        <f>SUM(C40:C48)</f>
        <v>6758.8852478155604</v>
      </c>
      <c r="D39" s="45"/>
    </row>
    <row r="40" spans="1:4" x14ac:dyDescent="0.25">
      <c r="A40" s="9"/>
      <c r="B40" s="10" t="s">
        <v>22</v>
      </c>
      <c r="C40" s="44">
        <v>296.0414419424136</v>
      </c>
      <c r="D40" s="45"/>
    </row>
    <row r="41" spans="1:4" x14ac:dyDescent="0.25">
      <c r="A41" s="9"/>
      <c r="B41" s="10" t="s">
        <v>23</v>
      </c>
      <c r="C41" s="44">
        <v>4038.3315358541349</v>
      </c>
      <c r="D41" s="45"/>
    </row>
    <row r="42" spans="1:4" x14ac:dyDescent="0.25">
      <c r="A42" s="9"/>
      <c r="B42" s="10" t="s">
        <v>24</v>
      </c>
      <c r="C42" s="44">
        <v>0</v>
      </c>
      <c r="D42" s="45"/>
    </row>
    <row r="43" spans="1:4" x14ac:dyDescent="0.25">
      <c r="A43" s="9"/>
      <c r="B43" s="10" t="s">
        <v>25</v>
      </c>
      <c r="C43" s="44">
        <v>0</v>
      </c>
      <c r="D43" s="45"/>
    </row>
    <row r="44" spans="1:4" x14ac:dyDescent="0.25">
      <c r="A44" s="9"/>
      <c r="B44" s="10" t="s">
        <v>26</v>
      </c>
      <c r="C44" s="44">
        <v>0</v>
      </c>
      <c r="D44" s="45"/>
    </row>
    <row r="45" spans="1:4" x14ac:dyDescent="0.25">
      <c r="A45" s="9"/>
      <c r="B45" s="10" t="s">
        <v>27</v>
      </c>
      <c r="C45" s="44">
        <v>1820.9867884965631</v>
      </c>
      <c r="D45" s="45"/>
    </row>
    <row r="46" spans="1:4" x14ac:dyDescent="0.25">
      <c r="A46" s="9"/>
      <c r="B46" s="10" t="s">
        <v>28</v>
      </c>
      <c r="C46" s="44">
        <v>0</v>
      </c>
      <c r="D46" s="45"/>
    </row>
    <row r="47" spans="1:4" x14ac:dyDescent="0.25">
      <c r="A47" s="9"/>
      <c r="B47" s="10" t="s">
        <v>29</v>
      </c>
      <c r="C47" s="44">
        <v>510.73882450564997</v>
      </c>
      <c r="D47" s="45"/>
    </row>
    <row r="48" spans="1:4" x14ac:dyDescent="0.25">
      <c r="A48" s="9"/>
      <c r="B48" s="10" t="s">
        <v>30</v>
      </c>
      <c r="C48" s="44">
        <v>92.786657016799197</v>
      </c>
      <c r="D48" s="45"/>
    </row>
    <row r="49" spans="1:4" x14ac:dyDescent="0.25">
      <c r="A49" s="4"/>
      <c r="B49" s="6"/>
      <c r="C49" s="42"/>
      <c r="D49" s="1"/>
    </row>
    <row r="50" spans="1:4" x14ac:dyDescent="0.25">
      <c r="A50" s="9" t="s">
        <v>31</v>
      </c>
      <c r="B50" s="10"/>
      <c r="C50" s="48">
        <f>C39/C32</f>
        <v>2.1722803603159068E-3</v>
      </c>
      <c r="D50" s="1"/>
    </row>
    <row r="51" spans="1:4" x14ac:dyDescent="0.25">
      <c r="A51" s="4"/>
      <c r="B51" s="6"/>
      <c r="C51" s="42"/>
      <c r="D51" s="1"/>
    </row>
    <row r="52" spans="1:4" x14ac:dyDescent="0.25">
      <c r="A52" s="9" t="s">
        <v>32</v>
      </c>
      <c r="B52" s="10"/>
      <c r="C52" s="48">
        <v>0</v>
      </c>
      <c r="D52" s="1"/>
    </row>
    <row r="53" spans="1:4" x14ac:dyDescent="0.25">
      <c r="A53" s="4"/>
      <c r="B53" s="6"/>
      <c r="C53" s="42"/>
      <c r="D53" s="1"/>
    </row>
    <row r="54" spans="1:4" x14ac:dyDescent="0.25">
      <c r="A54" s="9" t="s">
        <v>33</v>
      </c>
      <c r="B54" s="10"/>
      <c r="C54" s="49">
        <f>C52-C50</f>
        <v>-2.1722803603159068E-3</v>
      </c>
      <c r="D54" s="1"/>
    </row>
    <row r="55" spans="1:4" x14ac:dyDescent="0.25">
      <c r="A55" s="4"/>
      <c r="B55" s="6"/>
      <c r="C55" s="42"/>
      <c r="D55" s="1"/>
    </row>
    <row r="56" spans="1:4" x14ac:dyDescent="0.25">
      <c r="A56" s="9" t="s">
        <v>34</v>
      </c>
      <c r="B56" s="10" t="s">
        <v>35</v>
      </c>
      <c r="C56" s="44">
        <v>0</v>
      </c>
      <c r="D56" s="1"/>
    </row>
    <row r="57" spans="1:4" x14ac:dyDescent="0.25">
      <c r="A57" s="9"/>
      <c r="B57" s="10" t="s">
        <v>36</v>
      </c>
      <c r="C57" s="48">
        <f>(C39-C56)/C32</f>
        <v>2.1722803603159068E-3</v>
      </c>
      <c r="D57" s="1"/>
    </row>
    <row r="58" spans="1:4" x14ac:dyDescent="0.25">
      <c r="A58" s="4"/>
      <c r="B58" s="6"/>
      <c r="C58" s="42"/>
      <c r="D58" s="1"/>
    </row>
    <row r="59" spans="1:4" x14ac:dyDescent="0.25">
      <c r="A59" s="4" t="s">
        <v>37</v>
      </c>
      <c r="B59" s="6"/>
      <c r="C59" s="42"/>
      <c r="D59" s="1"/>
    </row>
    <row r="60" spans="1:4" x14ac:dyDescent="0.25">
      <c r="A60" s="4"/>
      <c r="B60" s="6"/>
      <c r="C60" s="42"/>
      <c r="D60" s="1"/>
    </row>
    <row r="61" spans="1:4" x14ac:dyDescent="0.25">
      <c r="A61" s="9" t="s">
        <v>38</v>
      </c>
      <c r="B61" s="10"/>
      <c r="C61" s="47">
        <f>C28+C39-C56</f>
        <v>14986.685875930734</v>
      </c>
      <c r="D61" s="45"/>
    </row>
    <row r="62" spans="1:4" x14ac:dyDescent="0.25">
      <c r="A62" s="4"/>
      <c r="B62" s="6"/>
      <c r="C62" s="42"/>
      <c r="D62" s="1"/>
    </row>
    <row r="63" spans="1:4" x14ac:dyDescent="0.25">
      <c r="A63" s="9" t="s">
        <v>39</v>
      </c>
      <c r="B63" s="10"/>
      <c r="C63" s="48">
        <f>C61/C30</f>
        <v>1.8895835548859731E-3</v>
      </c>
      <c r="D63" s="1"/>
    </row>
    <row r="64" spans="1:4" x14ac:dyDescent="0.25">
      <c r="A64" s="4"/>
      <c r="B64" s="6"/>
      <c r="C64" s="42"/>
      <c r="D64" s="1"/>
    </row>
    <row r="65" spans="1:4" x14ac:dyDescent="0.25">
      <c r="A65" s="4" t="s">
        <v>40</v>
      </c>
      <c r="B65" s="6"/>
      <c r="C65" s="42"/>
      <c r="D65" s="1"/>
    </row>
    <row r="66" spans="1:4" x14ac:dyDescent="0.25">
      <c r="A66" s="9" t="s">
        <v>41</v>
      </c>
      <c r="B66" s="10"/>
      <c r="C66" s="48">
        <v>0</v>
      </c>
      <c r="D66" s="1"/>
    </row>
    <row r="67" spans="1:4" ht="14.4" thickBot="1" x14ac:dyDescent="0.3">
      <c r="A67" s="11" t="s">
        <v>42</v>
      </c>
      <c r="B67" s="12"/>
      <c r="C67" s="50">
        <f>C34+C66</f>
        <v>1.0373952512567342E-3</v>
      </c>
      <c r="D67" s="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7C9F0-AFAE-4CAC-8604-A9B354D4B6BA}">
  <dimension ref="A1:C77"/>
  <sheetViews>
    <sheetView rightToLeft="1" workbookViewId="0">
      <pane ySplit="7" topLeftCell="A8" activePane="bottomLeft" state="frozen"/>
      <selection pane="bottomLeft" activeCell="C78" sqref="C78"/>
    </sheetView>
  </sheetViews>
  <sheetFormatPr defaultRowHeight="13.8" x14ac:dyDescent="0.25"/>
  <cols>
    <col min="1" max="1" width="52.8984375" bestFit="1" customWidth="1"/>
    <col min="2" max="2" width="8.09765625" bestFit="1" customWidth="1"/>
    <col min="3" max="3" width="12.19921875" customWidth="1"/>
  </cols>
  <sheetData>
    <row r="1" spans="1:3" s="34" customFormat="1" x14ac:dyDescent="0.25">
      <c r="A1" s="63" t="s">
        <v>118</v>
      </c>
      <c r="B1" s="63"/>
      <c r="C1" s="63"/>
    </row>
    <row r="2" spans="1:3" s="34" customFormat="1" x14ac:dyDescent="0.25">
      <c r="A2" s="52"/>
      <c r="B2" s="53"/>
      <c r="C2" s="59"/>
    </row>
    <row r="3" spans="1:3" s="34" customFormat="1" x14ac:dyDescent="0.25">
      <c r="A3" s="38" t="s">
        <v>121</v>
      </c>
      <c r="B3" s="53"/>
      <c r="C3" s="59"/>
    </row>
    <row r="4" spans="1:3" s="34" customFormat="1" x14ac:dyDescent="0.25">
      <c r="A4" s="53"/>
      <c r="B4" s="53"/>
      <c r="C4" s="60"/>
    </row>
    <row r="5" spans="1:3" s="34" customFormat="1" ht="14.4" thickBot="1" x14ac:dyDescent="0.3">
      <c r="A5" s="38" t="s">
        <v>120</v>
      </c>
      <c r="B5" s="53"/>
      <c r="C5" s="60"/>
    </row>
    <row r="6" spans="1:3" x14ac:dyDescent="0.25">
      <c r="A6" s="13"/>
      <c r="B6" s="14"/>
      <c r="C6" s="15">
        <v>45657</v>
      </c>
    </row>
    <row r="7" spans="1:3" x14ac:dyDescent="0.25">
      <c r="A7" s="16"/>
      <c r="B7" s="17"/>
      <c r="C7" s="56" t="s">
        <v>1</v>
      </c>
    </row>
    <row r="8" spans="1:3" x14ac:dyDescent="0.25">
      <c r="A8" s="16"/>
      <c r="B8" s="17"/>
      <c r="C8" s="56"/>
    </row>
    <row r="9" spans="1:3" x14ac:dyDescent="0.25">
      <c r="A9" s="16" t="s">
        <v>43</v>
      </c>
      <c r="B9" s="17"/>
      <c r="C9" s="18"/>
    </row>
    <row r="10" spans="1:3" x14ac:dyDescent="0.25">
      <c r="A10" s="16" t="s">
        <v>44</v>
      </c>
      <c r="B10" s="17"/>
      <c r="C10" s="18"/>
    </row>
    <row r="11" spans="1:3" x14ac:dyDescent="0.25">
      <c r="A11" s="19">
        <v>1</v>
      </c>
      <c r="B11" s="20" t="s">
        <v>45</v>
      </c>
      <c r="C11" s="57">
        <v>0</v>
      </c>
    </row>
    <row r="12" spans="1:3" x14ac:dyDescent="0.25">
      <c r="A12" s="19">
        <v>2</v>
      </c>
      <c r="B12" s="20" t="s">
        <v>45</v>
      </c>
      <c r="C12" s="57">
        <v>0</v>
      </c>
    </row>
    <row r="13" spans="1:3" x14ac:dyDescent="0.25">
      <c r="A13" s="19">
        <v>3</v>
      </c>
      <c r="B13" s="20" t="s">
        <v>45</v>
      </c>
      <c r="C13" s="57">
        <v>0</v>
      </c>
    </row>
    <row r="14" spans="1:3" x14ac:dyDescent="0.25">
      <c r="A14" s="16" t="s">
        <v>46</v>
      </c>
      <c r="B14" s="21"/>
      <c r="C14" s="18"/>
    </row>
    <row r="15" spans="1:3" x14ac:dyDescent="0.25">
      <c r="A15" s="19">
        <v>1</v>
      </c>
      <c r="B15" s="20" t="s">
        <v>47</v>
      </c>
      <c r="C15" s="57">
        <v>1488.8593215500418</v>
      </c>
    </row>
    <row r="16" spans="1:3" x14ac:dyDescent="0.25">
      <c r="A16" s="19">
        <v>2</v>
      </c>
      <c r="B16" s="20" t="s">
        <v>48</v>
      </c>
      <c r="C16" s="57">
        <v>304.01233376489756</v>
      </c>
    </row>
    <row r="17" spans="1:3" x14ac:dyDescent="0.25">
      <c r="A17" s="19">
        <v>3</v>
      </c>
      <c r="B17" s="20" t="s">
        <v>45</v>
      </c>
      <c r="C17" s="57">
        <v>0</v>
      </c>
    </row>
    <row r="18" spans="1:3" x14ac:dyDescent="0.25">
      <c r="A18" s="19">
        <v>4</v>
      </c>
      <c r="B18" s="20" t="s">
        <v>45</v>
      </c>
      <c r="C18" s="57">
        <v>0</v>
      </c>
    </row>
    <row r="19" spans="1:3" x14ac:dyDescent="0.25">
      <c r="A19" s="19">
        <v>5</v>
      </c>
      <c r="B19" s="20" t="s">
        <v>45</v>
      </c>
      <c r="C19" s="57">
        <v>0</v>
      </c>
    </row>
    <row r="20" spans="1:3" x14ac:dyDescent="0.25">
      <c r="A20" s="19">
        <v>6</v>
      </c>
      <c r="B20" s="20" t="s">
        <v>45</v>
      </c>
      <c r="C20" s="57">
        <v>0</v>
      </c>
    </row>
    <row r="21" spans="1:3" x14ac:dyDescent="0.25">
      <c r="A21" s="19">
        <v>7</v>
      </c>
      <c r="B21" s="20" t="s">
        <v>45</v>
      </c>
      <c r="C21" s="57">
        <v>0</v>
      </c>
    </row>
    <row r="22" spans="1:3" x14ac:dyDescent="0.25">
      <c r="A22" s="19">
        <v>8</v>
      </c>
      <c r="B22" s="20" t="s">
        <v>45</v>
      </c>
      <c r="C22" s="57">
        <v>0</v>
      </c>
    </row>
    <row r="23" spans="1:3" x14ac:dyDescent="0.25">
      <c r="A23" s="22" t="s">
        <v>49</v>
      </c>
      <c r="B23" s="20"/>
      <c r="C23" s="57">
        <f>SUM(C15:C22)</f>
        <v>1792.8716553149393</v>
      </c>
    </row>
    <row r="24" spans="1:3" x14ac:dyDescent="0.25">
      <c r="A24" s="23"/>
      <c r="B24" s="21"/>
      <c r="C24" s="18"/>
    </row>
    <row r="25" spans="1:3" x14ac:dyDescent="0.25">
      <c r="A25" s="16" t="s">
        <v>50</v>
      </c>
      <c r="B25" s="21"/>
      <c r="C25" s="18"/>
    </row>
    <row r="26" spans="1:3" x14ac:dyDescent="0.25">
      <c r="A26" s="16" t="s">
        <v>44</v>
      </c>
      <c r="B26" s="21"/>
      <c r="C26" s="18"/>
    </row>
    <row r="27" spans="1:3" x14ac:dyDescent="0.25">
      <c r="A27" s="19">
        <v>1</v>
      </c>
      <c r="B27" s="20" t="s">
        <v>45</v>
      </c>
      <c r="C27" s="57">
        <v>0</v>
      </c>
    </row>
    <row r="28" spans="1:3" x14ac:dyDescent="0.25">
      <c r="A28" s="19">
        <v>2</v>
      </c>
      <c r="B28" s="20" t="s">
        <v>45</v>
      </c>
      <c r="C28" s="57">
        <v>0</v>
      </c>
    </row>
    <row r="29" spans="1:3" x14ac:dyDescent="0.25">
      <c r="A29" s="19">
        <v>3</v>
      </c>
      <c r="B29" s="20" t="s">
        <v>45</v>
      </c>
      <c r="C29" s="57">
        <v>0</v>
      </c>
    </row>
    <row r="30" spans="1:3" x14ac:dyDescent="0.25">
      <c r="A30" s="16" t="s">
        <v>46</v>
      </c>
      <c r="B30" s="21"/>
      <c r="C30" s="18"/>
    </row>
    <row r="31" spans="1:3" x14ac:dyDescent="0.25">
      <c r="A31" s="19">
        <v>1</v>
      </c>
      <c r="B31" s="20" t="s">
        <v>51</v>
      </c>
      <c r="C31" s="57">
        <v>11.841548185938748</v>
      </c>
    </row>
    <row r="32" spans="1:3" x14ac:dyDescent="0.25">
      <c r="A32" s="19">
        <v>2</v>
      </c>
      <c r="B32" s="20" t="s">
        <v>52</v>
      </c>
      <c r="C32" s="57">
        <v>5.1737864122262103</v>
      </c>
    </row>
    <row r="33" spans="1:3" x14ac:dyDescent="0.25">
      <c r="A33" s="19">
        <v>3</v>
      </c>
      <c r="B33" s="20" t="s">
        <v>53</v>
      </c>
      <c r="C33" s="57">
        <v>4.746383991985029</v>
      </c>
    </row>
    <row r="34" spans="1:3" x14ac:dyDescent="0.25">
      <c r="A34" s="19">
        <v>4</v>
      </c>
      <c r="B34" s="20" t="s">
        <v>54</v>
      </c>
      <c r="C34" s="57">
        <v>3.2621034377918803</v>
      </c>
    </row>
    <row r="35" spans="1:3" x14ac:dyDescent="0.25">
      <c r="A35" s="19">
        <v>5</v>
      </c>
      <c r="B35" s="20" t="s">
        <v>47</v>
      </c>
      <c r="C35" s="57">
        <v>0.12022330220280963</v>
      </c>
    </row>
    <row r="36" spans="1:3" x14ac:dyDescent="0.25">
      <c r="A36" s="19">
        <v>6</v>
      </c>
      <c r="B36" s="20" t="s">
        <v>45</v>
      </c>
      <c r="C36" s="57">
        <v>0</v>
      </c>
    </row>
    <row r="37" spans="1:3" x14ac:dyDescent="0.25">
      <c r="A37" s="19">
        <v>7</v>
      </c>
      <c r="B37" s="20" t="s">
        <v>45</v>
      </c>
      <c r="C37" s="57">
        <v>0</v>
      </c>
    </row>
    <row r="38" spans="1:3" x14ac:dyDescent="0.25">
      <c r="A38" s="19">
        <v>8</v>
      </c>
      <c r="B38" s="20" t="s">
        <v>45</v>
      </c>
      <c r="C38" s="57">
        <v>0</v>
      </c>
    </row>
    <row r="39" spans="1:3" x14ac:dyDescent="0.25">
      <c r="A39" s="22" t="s">
        <v>55</v>
      </c>
      <c r="B39" s="20"/>
      <c r="C39" s="24">
        <f>SUM(C31:C38)</f>
        <v>25.144045330144678</v>
      </c>
    </row>
    <row r="40" spans="1:3" x14ac:dyDescent="0.25">
      <c r="A40" s="23"/>
      <c r="B40" s="21"/>
      <c r="C40" s="18"/>
    </row>
    <row r="41" spans="1:3" x14ac:dyDescent="0.25">
      <c r="A41" s="16" t="s">
        <v>56</v>
      </c>
      <c r="B41" s="21"/>
      <c r="C41" s="18"/>
    </row>
    <row r="42" spans="1:3" x14ac:dyDescent="0.25">
      <c r="A42" s="19">
        <v>1</v>
      </c>
      <c r="B42" s="20" t="s">
        <v>57</v>
      </c>
      <c r="C42" s="57">
        <v>131.04351323992927</v>
      </c>
    </row>
    <row r="43" spans="1:3" x14ac:dyDescent="0.25">
      <c r="A43" s="19">
        <v>2</v>
      </c>
      <c r="B43" s="20" t="s">
        <v>58</v>
      </c>
      <c r="C43" s="57">
        <v>104.73127982829762</v>
      </c>
    </row>
    <row r="44" spans="1:3" x14ac:dyDescent="0.25">
      <c r="A44" s="19">
        <v>3</v>
      </c>
      <c r="B44" s="20" t="s">
        <v>59</v>
      </c>
      <c r="C44" s="57">
        <v>76.184939039449873</v>
      </c>
    </row>
    <row r="45" spans="1:3" x14ac:dyDescent="0.25">
      <c r="A45" s="19">
        <v>4</v>
      </c>
      <c r="B45" s="20" t="s">
        <v>45</v>
      </c>
      <c r="C45" s="57">
        <v>0</v>
      </c>
    </row>
    <row r="46" spans="1:3" x14ac:dyDescent="0.25">
      <c r="A46" s="19">
        <v>5</v>
      </c>
      <c r="B46" s="20" t="s">
        <v>45</v>
      </c>
      <c r="C46" s="57">
        <v>0</v>
      </c>
    </row>
    <row r="47" spans="1:3" x14ac:dyDescent="0.25">
      <c r="A47" s="19">
        <v>6</v>
      </c>
      <c r="B47" s="20" t="s">
        <v>45</v>
      </c>
      <c r="C47" s="57">
        <v>0</v>
      </c>
    </row>
    <row r="48" spans="1:3" x14ac:dyDescent="0.25">
      <c r="A48" s="19">
        <v>7</v>
      </c>
      <c r="B48" s="20" t="s">
        <v>45</v>
      </c>
      <c r="C48" s="57">
        <v>0</v>
      </c>
    </row>
    <row r="49" spans="1:3" x14ac:dyDescent="0.25">
      <c r="A49" s="22" t="s">
        <v>60</v>
      </c>
      <c r="B49" s="20"/>
      <c r="C49" s="57">
        <f>SUM(C42:C48)</f>
        <v>311.95973210767676</v>
      </c>
    </row>
    <row r="50" spans="1:3" x14ac:dyDescent="0.25">
      <c r="A50" s="23"/>
      <c r="B50" s="21"/>
      <c r="C50" s="18"/>
    </row>
    <row r="51" spans="1:3" x14ac:dyDescent="0.25">
      <c r="A51" s="16" t="s">
        <v>61</v>
      </c>
      <c r="B51" s="21"/>
      <c r="C51" s="18"/>
    </row>
    <row r="52" spans="1:3" x14ac:dyDescent="0.25">
      <c r="A52" s="19">
        <v>1</v>
      </c>
      <c r="B52" s="20" t="s">
        <v>62</v>
      </c>
      <c r="C52" s="57">
        <v>323.74063167597961</v>
      </c>
    </row>
    <row r="53" spans="1:3" x14ac:dyDescent="0.25">
      <c r="A53" s="19">
        <v>2</v>
      </c>
      <c r="B53" s="20" t="s">
        <v>58</v>
      </c>
      <c r="C53" s="57">
        <v>126.03864143781573</v>
      </c>
    </row>
    <row r="54" spans="1:3" x14ac:dyDescent="0.25">
      <c r="A54" s="19">
        <v>3</v>
      </c>
      <c r="B54" s="20" t="s">
        <v>59</v>
      </c>
      <c r="C54" s="57">
        <v>122.795</v>
      </c>
    </row>
    <row r="55" spans="1:3" x14ac:dyDescent="0.25">
      <c r="A55" s="19">
        <v>4</v>
      </c>
      <c r="B55" s="20" t="s">
        <v>63</v>
      </c>
      <c r="C55" s="57">
        <v>107.33618141509305</v>
      </c>
    </row>
    <row r="56" spans="1:3" x14ac:dyDescent="0.25">
      <c r="A56" s="19">
        <v>5</v>
      </c>
      <c r="B56" s="20" t="s">
        <v>57</v>
      </c>
      <c r="C56" s="57">
        <v>18.584883776285665</v>
      </c>
    </row>
    <row r="57" spans="1:3" x14ac:dyDescent="0.25">
      <c r="A57" s="19">
        <v>6</v>
      </c>
      <c r="B57" s="20" t="s">
        <v>64</v>
      </c>
      <c r="C57" s="57">
        <v>9.5556599999999996</v>
      </c>
    </row>
    <row r="58" spans="1:3" x14ac:dyDescent="0.25">
      <c r="A58" s="19">
        <v>7</v>
      </c>
      <c r="B58" s="20" t="s">
        <v>65</v>
      </c>
      <c r="C58" s="57">
        <v>7.6271500000000003</v>
      </c>
    </row>
    <row r="59" spans="1:3" x14ac:dyDescent="0.25">
      <c r="A59" s="19">
        <v>8</v>
      </c>
      <c r="B59" s="20" t="s">
        <v>45</v>
      </c>
      <c r="C59" s="57">
        <v>0</v>
      </c>
    </row>
    <row r="60" spans="1:3" x14ac:dyDescent="0.25">
      <c r="A60" s="22" t="s">
        <v>66</v>
      </c>
      <c r="B60" s="20"/>
      <c r="C60" s="57">
        <f>SUM(C52:C59)</f>
        <v>715.67814830517409</v>
      </c>
    </row>
    <row r="61" spans="1:3" x14ac:dyDescent="0.25">
      <c r="A61" s="23"/>
      <c r="B61" s="21"/>
      <c r="C61" s="18"/>
    </row>
    <row r="62" spans="1:3" x14ac:dyDescent="0.25">
      <c r="A62" s="22" t="s">
        <v>67</v>
      </c>
      <c r="B62" s="20"/>
      <c r="C62" s="61">
        <v>5379.6267381581565</v>
      </c>
    </row>
    <row r="63" spans="1:3" x14ac:dyDescent="0.25">
      <c r="A63" s="23"/>
      <c r="B63" s="21"/>
      <c r="C63" s="18"/>
    </row>
    <row r="64" spans="1:3" x14ac:dyDescent="0.25">
      <c r="A64" s="16" t="s">
        <v>68</v>
      </c>
      <c r="B64" s="21"/>
      <c r="C64" s="18"/>
    </row>
    <row r="65" spans="1:3" x14ac:dyDescent="0.25">
      <c r="A65" s="19">
        <v>1</v>
      </c>
      <c r="B65" s="20" t="s">
        <v>69</v>
      </c>
      <c r="C65" s="57">
        <v>2.5203088990822597</v>
      </c>
    </row>
    <row r="66" spans="1:3" x14ac:dyDescent="0.25">
      <c r="A66" s="19">
        <v>2</v>
      </c>
      <c r="B66" s="20" t="s">
        <v>45</v>
      </c>
      <c r="C66" s="57">
        <v>0</v>
      </c>
    </row>
    <row r="67" spans="1:3" x14ac:dyDescent="0.25">
      <c r="A67" s="19">
        <v>3</v>
      </c>
      <c r="B67" s="20" t="s">
        <v>45</v>
      </c>
      <c r="C67" s="57">
        <v>0</v>
      </c>
    </row>
    <row r="68" spans="1:3" x14ac:dyDescent="0.25">
      <c r="A68" s="19">
        <v>4</v>
      </c>
      <c r="B68" s="20" t="s">
        <v>45</v>
      </c>
      <c r="C68" s="57">
        <v>0</v>
      </c>
    </row>
    <row r="69" spans="1:3" x14ac:dyDescent="0.25">
      <c r="A69" s="22" t="s">
        <v>70</v>
      </c>
      <c r="B69" s="20"/>
      <c r="C69" s="57">
        <f>SUM(C65:C68)</f>
        <v>2.5203088990822597</v>
      </c>
    </row>
    <row r="70" spans="1:3" x14ac:dyDescent="0.25">
      <c r="A70" s="23"/>
      <c r="B70" s="21"/>
      <c r="C70" s="18"/>
    </row>
    <row r="71" spans="1:3" x14ac:dyDescent="0.25">
      <c r="A71" s="16" t="s">
        <v>71</v>
      </c>
      <c r="B71" s="21"/>
      <c r="C71" s="18"/>
    </row>
    <row r="72" spans="1:3" x14ac:dyDescent="0.25">
      <c r="A72" s="19">
        <v>1</v>
      </c>
      <c r="B72" s="20" t="s">
        <v>72</v>
      </c>
      <c r="C72" s="57">
        <v>0</v>
      </c>
    </row>
    <row r="73" spans="1:3" x14ac:dyDescent="0.25">
      <c r="A73" s="19">
        <v>2</v>
      </c>
      <c r="B73" s="20" t="s">
        <v>73</v>
      </c>
      <c r="C73" s="57">
        <v>0</v>
      </c>
    </row>
    <row r="74" spans="1:3" x14ac:dyDescent="0.25">
      <c r="A74" s="19">
        <v>3</v>
      </c>
      <c r="B74" s="20" t="s">
        <v>57</v>
      </c>
      <c r="C74" s="57">
        <v>0</v>
      </c>
    </row>
    <row r="75" spans="1:3" x14ac:dyDescent="0.25">
      <c r="A75" s="22" t="s">
        <v>74</v>
      </c>
      <c r="B75" s="20"/>
      <c r="C75" s="57">
        <f>SUM(C72:C74)</f>
        <v>0</v>
      </c>
    </row>
    <row r="76" spans="1:3" x14ac:dyDescent="0.25">
      <c r="A76" s="23"/>
      <c r="B76" s="21"/>
      <c r="C76" s="18"/>
    </row>
    <row r="77" spans="1:3" ht="14.4" thickBot="1" x14ac:dyDescent="0.3">
      <c r="A77" s="25" t="s">
        <v>75</v>
      </c>
      <c r="B77" s="26"/>
      <c r="C77" s="62">
        <f>C23+C39+C49+C60+C62+C69+C75</f>
        <v>8227.8006281151738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E18F8-0458-4A3D-AB10-7EAC6F21732A}">
  <dimension ref="A1:E112"/>
  <sheetViews>
    <sheetView rightToLeft="1" workbookViewId="0">
      <pane ySplit="7" topLeftCell="A8" activePane="bottomLeft" state="frozen"/>
      <selection pane="bottomLeft" activeCell="C111" sqref="C111"/>
    </sheetView>
  </sheetViews>
  <sheetFormatPr defaultRowHeight="13.8" x14ac:dyDescent="0.25"/>
  <cols>
    <col min="1" max="1" width="92" customWidth="1"/>
    <col min="2" max="2" width="31.296875" bestFit="1" customWidth="1"/>
    <col min="3" max="3" width="11.8984375" bestFit="1" customWidth="1"/>
    <col min="4" max="4" width="10.8984375" bestFit="1" customWidth="1"/>
  </cols>
  <sheetData>
    <row r="1" spans="1:3" s="34" customFormat="1" x14ac:dyDescent="0.25">
      <c r="A1" s="63" t="s">
        <v>118</v>
      </c>
      <c r="B1" s="63"/>
      <c r="C1" s="63"/>
    </row>
    <row r="2" spans="1:3" s="34" customFormat="1" x14ac:dyDescent="0.25">
      <c r="A2" s="52"/>
      <c r="B2" s="53"/>
      <c r="C2" s="54"/>
    </row>
    <row r="3" spans="1:3" s="34" customFormat="1" x14ac:dyDescent="0.25">
      <c r="A3" s="38" t="s">
        <v>122</v>
      </c>
      <c r="B3" s="53"/>
      <c r="C3" s="54"/>
    </row>
    <row r="4" spans="1:3" s="34" customFormat="1" x14ac:dyDescent="0.25">
      <c r="A4" s="53"/>
      <c r="B4" s="53"/>
      <c r="C4" s="55"/>
    </row>
    <row r="5" spans="1:3" s="34" customFormat="1" ht="14.4" thickBot="1" x14ac:dyDescent="0.3">
      <c r="A5" s="38" t="s">
        <v>120</v>
      </c>
      <c r="B5" s="53"/>
      <c r="C5" s="55"/>
    </row>
    <row r="6" spans="1:3" x14ac:dyDescent="0.25">
      <c r="A6" s="13"/>
      <c r="B6" s="27"/>
      <c r="C6" s="15">
        <v>45657</v>
      </c>
    </row>
    <row r="7" spans="1:3" x14ac:dyDescent="0.25">
      <c r="A7" s="16"/>
      <c r="B7" s="21"/>
      <c r="C7" s="56" t="s">
        <v>1</v>
      </c>
    </row>
    <row r="8" spans="1:3" x14ac:dyDescent="0.25">
      <c r="A8" s="16"/>
      <c r="B8" s="21"/>
      <c r="C8" s="18"/>
    </row>
    <row r="9" spans="1:3" x14ac:dyDescent="0.25">
      <c r="A9" s="16" t="s">
        <v>76</v>
      </c>
      <c r="B9" s="21"/>
      <c r="C9" s="18"/>
    </row>
    <row r="10" spans="1:3" x14ac:dyDescent="0.25">
      <c r="A10" s="28">
        <v>1</v>
      </c>
      <c r="B10" s="20" t="s">
        <v>72</v>
      </c>
      <c r="C10" s="57">
        <v>55.044382533866354</v>
      </c>
    </row>
    <row r="11" spans="1:3" x14ac:dyDescent="0.25">
      <c r="A11" s="28">
        <v>2</v>
      </c>
      <c r="B11" s="20" t="s">
        <v>73</v>
      </c>
      <c r="C11" s="57">
        <v>46.690942823406473</v>
      </c>
    </row>
    <row r="12" spans="1:3" x14ac:dyDescent="0.25">
      <c r="A12" s="28">
        <v>3</v>
      </c>
      <c r="B12" s="20" t="s">
        <v>77</v>
      </c>
      <c r="C12" s="57">
        <v>42.911715458409404</v>
      </c>
    </row>
    <row r="13" spans="1:3" x14ac:dyDescent="0.25">
      <c r="A13" s="28">
        <v>4</v>
      </c>
      <c r="B13" s="20" t="s">
        <v>78</v>
      </c>
      <c r="C13" s="57">
        <v>34.732156889294949</v>
      </c>
    </row>
    <row r="14" spans="1:3" x14ac:dyDescent="0.25">
      <c r="A14" s="28">
        <v>5</v>
      </c>
      <c r="B14" s="20" t="s">
        <v>79</v>
      </c>
      <c r="C14" s="57">
        <v>30.723273741288203</v>
      </c>
    </row>
    <row r="15" spans="1:3" x14ac:dyDescent="0.25">
      <c r="A15" s="28">
        <v>6</v>
      </c>
      <c r="B15" s="20" t="s">
        <v>80</v>
      </c>
      <c r="C15" s="57">
        <v>20.010953835494618</v>
      </c>
    </row>
    <row r="16" spans="1:3" x14ac:dyDescent="0.25">
      <c r="A16" s="28">
        <v>7</v>
      </c>
      <c r="B16" s="20" t="s">
        <v>81</v>
      </c>
      <c r="C16" s="57">
        <v>19.387043947235913</v>
      </c>
    </row>
    <row r="17" spans="1:3" x14ac:dyDescent="0.25">
      <c r="A17" s="28">
        <v>8</v>
      </c>
      <c r="B17" s="20" t="s">
        <v>82</v>
      </c>
      <c r="C17" s="57">
        <v>19.226236871785339</v>
      </c>
    </row>
    <row r="18" spans="1:3" x14ac:dyDescent="0.25">
      <c r="A18" s="28">
        <v>9</v>
      </c>
      <c r="B18" s="20" t="s">
        <v>57</v>
      </c>
      <c r="C18" s="57">
        <v>27.314735841632398</v>
      </c>
    </row>
    <row r="19" spans="1:3" x14ac:dyDescent="0.25">
      <c r="A19" s="22" t="s">
        <v>83</v>
      </c>
      <c r="B19" s="20"/>
      <c r="C19" s="24">
        <f>SUM(C10:C18)</f>
        <v>296.04144194241366</v>
      </c>
    </row>
    <row r="20" spans="1:3" x14ac:dyDescent="0.25">
      <c r="A20" s="22"/>
      <c r="B20" s="20"/>
      <c r="C20" s="29"/>
    </row>
    <row r="21" spans="1:3" x14ac:dyDescent="0.25">
      <c r="A21" s="22" t="s">
        <v>84</v>
      </c>
      <c r="B21" s="20"/>
      <c r="C21" s="29"/>
    </row>
    <row r="22" spans="1:3" x14ac:dyDescent="0.25">
      <c r="A22" s="28">
        <v>1</v>
      </c>
      <c r="B22" s="20" t="s">
        <v>72</v>
      </c>
      <c r="C22" s="57">
        <v>453.91993821159122</v>
      </c>
    </row>
    <row r="23" spans="1:3" x14ac:dyDescent="0.25">
      <c r="A23" s="28">
        <v>2</v>
      </c>
      <c r="B23" s="20" t="s">
        <v>73</v>
      </c>
      <c r="C23" s="57">
        <v>0</v>
      </c>
    </row>
    <row r="24" spans="1:3" x14ac:dyDescent="0.25">
      <c r="A24" s="28">
        <v>3</v>
      </c>
      <c r="B24" s="20" t="s">
        <v>77</v>
      </c>
      <c r="C24" s="57">
        <v>0</v>
      </c>
    </row>
    <row r="25" spans="1:3" x14ac:dyDescent="0.25">
      <c r="A25" s="28">
        <v>4</v>
      </c>
      <c r="B25" s="20" t="s">
        <v>78</v>
      </c>
      <c r="C25" s="57">
        <v>0</v>
      </c>
    </row>
    <row r="26" spans="1:3" x14ac:dyDescent="0.25">
      <c r="A26" s="28">
        <v>5</v>
      </c>
      <c r="B26" s="20" t="s">
        <v>79</v>
      </c>
      <c r="C26" s="57">
        <v>0</v>
      </c>
    </row>
    <row r="27" spans="1:3" x14ac:dyDescent="0.25">
      <c r="A27" s="28">
        <v>6</v>
      </c>
      <c r="B27" s="20" t="s">
        <v>80</v>
      </c>
      <c r="C27" s="57">
        <v>0</v>
      </c>
    </row>
    <row r="28" spans="1:3" x14ac:dyDescent="0.25">
      <c r="A28" s="28">
        <v>7</v>
      </c>
      <c r="B28" s="20" t="s">
        <v>81</v>
      </c>
      <c r="C28" s="57">
        <v>0</v>
      </c>
    </row>
    <row r="29" spans="1:3" x14ac:dyDescent="0.25">
      <c r="A29" s="28">
        <v>8</v>
      </c>
      <c r="B29" s="20" t="s">
        <v>82</v>
      </c>
      <c r="C29" s="57">
        <v>0</v>
      </c>
    </row>
    <row r="30" spans="1:3" x14ac:dyDescent="0.25">
      <c r="A30" s="28">
        <v>9</v>
      </c>
      <c r="B30" s="20" t="s">
        <v>57</v>
      </c>
      <c r="C30" s="57">
        <v>3584.4115976425428</v>
      </c>
    </row>
    <row r="31" spans="1:3" x14ac:dyDescent="0.25">
      <c r="A31" s="22" t="s">
        <v>85</v>
      </c>
      <c r="B31" s="20"/>
      <c r="C31" s="24">
        <f>SUM(C22:C30)</f>
        <v>4038.331535854134</v>
      </c>
    </row>
    <row r="32" spans="1:3" x14ac:dyDescent="0.25">
      <c r="A32" s="22"/>
      <c r="B32" s="20"/>
      <c r="C32" s="29"/>
    </row>
    <row r="33" spans="1:3" x14ac:dyDescent="0.25">
      <c r="A33" s="22" t="s">
        <v>86</v>
      </c>
      <c r="B33" s="20"/>
      <c r="C33" s="29"/>
    </row>
    <row r="34" spans="1:3" x14ac:dyDescent="0.25">
      <c r="A34" s="28">
        <v>1</v>
      </c>
      <c r="B34" s="20" t="s">
        <v>72</v>
      </c>
      <c r="C34" s="57">
        <v>0</v>
      </c>
    </row>
    <row r="35" spans="1:3" x14ac:dyDescent="0.25">
      <c r="A35" s="28">
        <v>2</v>
      </c>
      <c r="B35" s="20" t="s">
        <v>73</v>
      </c>
      <c r="C35" s="57">
        <v>0</v>
      </c>
    </row>
    <row r="36" spans="1:3" x14ac:dyDescent="0.25">
      <c r="A36" s="28">
        <v>3</v>
      </c>
      <c r="B36" s="20" t="s">
        <v>57</v>
      </c>
      <c r="C36" s="57">
        <v>0</v>
      </c>
    </row>
    <row r="37" spans="1:3" x14ac:dyDescent="0.25">
      <c r="A37" s="22" t="s">
        <v>87</v>
      </c>
      <c r="B37" s="20"/>
      <c r="C37" s="57">
        <f>SUM(C34:C36)</f>
        <v>0</v>
      </c>
    </row>
    <row r="38" spans="1:3" x14ac:dyDescent="0.25">
      <c r="A38" s="22"/>
      <c r="B38" s="20"/>
      <c r="C38" s="29"/>
    </row>
    <row r="39" spans="1:3" x14ac:dyDescent="0.25">
      <c r="A39" s="22" t="s">
        <v>88</v>
      </c>
      <c r="B39" s="20"/>
      <c r="C39" s="29"/>
    </row>
    <row r="40" spans="1:3" x14ac:dyDescent="0.25">
      <c r="A40" s="28">
        <v>1</v>
      </c>
      <c r="B40" s="20" t="s">
        <v>72</v>
      </c>
      <c r="C40" s="57">
        <v>0</v>
      </c>
    </row>
    <row r="41" spans="1:3" x14ac:dyDescent="0.25">
      <c r="A41" s="28">
        <v>2</v>
      </c>
      <c r="B41" s="20" t="s">
        <v>73</v>
      </c>
      <c r="C41" s="57">
        <v>0</v>
      </c>
    </row>
    <row r="42" spans="1:3" x14ac:dyDescent="0.25">
      <c r="A42" s="28">
        <v>3</v>
      </c>
      <c r="B42" s="20" t="s">
        <v>57</v>
      </c>
      <c r="C42" s="57">
        <v>0</v>
      </c>
    </row>
    <row r="43" spans="1:3" x14ac:dyDescent="0.25">
      <c r="A43" s="22" t="s">
        <v>89</v>
      </c>
      <c r="B43" s="20"/>
      <c r="C43" s="57">
        <f>SUM(C40:C42)</f>
        <v>0</v>
      </c>
    </row>
    <row r="44" spans="1:3" x14ac:dyDescent="0.25">
      <c r="A44" s="22"/>
      <c r="B44" s="20"/>
      <c r="C44" s="29"/>
    </row>
    <row r="45" spans="1:3" x14ac:dyDescent="0.25">
      <c r="A45" s="22" t="s">
        <v>90</v>
      </c>
      <c r="B45" s="20"/>
      <c r="C45" s="29"/>
    </row>
    <row r="46" spans="1:3" x14ac:dyDescent="0.25">
      <c r="A46" s="28">
        <v>1</v>
      </c>
      <c r="B46" s="20" t="s">
        <v>45</v>
      </c>
      <c r="C46" s="57">
        <v>0</v>
      </c>
    </row>
    <row r="47" spans="1:3" x14ac:dyDescent="0.25">
      <c r="A47" s="28">
        <v>2</v>
      </c>
      <c r="B47" s="20" t="s">
        <v>45</v>
      </c>
      <c r="C47" s="57">
        <v>0</v>
      </c>
    </row>
    <row r="48" spans="1:3" x14ac:dyDescent="0.25">
      <c r="A48" s="28">
        <v>3</v>
      </c>
      <c r="B48" s="20" t="s">
        <v>45</v>
      </c>
      <c r="C48" s="57">
        <v>0</v>
      </c>
    </row>
    <row r="49" spans="1:5" x14ac:dyDescent="0.25">
      <c r="A49" s="28">
        <v>4</v>
      </c>
      <c r="B49" s="20" t="s">
        <v>45</v>
      </c>
      <c r="C49" s="57">
        <v>0</v>
      </c>
    </row>
    <row r="50" spans="1:5" x14ac:dyDescent="0.25">
      <c r="A50" s="28">
        <v>5</v>
      </c>
      <c r="B50" s="20" t="s">
        <v>45</v>
      </c>
      <c r="C50" s="57">
        <v>0</v>
      </c>
    </row>
    <row r="51" spans="1:5" x14ac:dyDescent="0.25">
      <c r="A51" s="28">
        <v>6</v>
      </c>
      <c r="B51" s="20" t="s">
        <v>45</v>
      </c>
      <c r="C51" s="57">
        <v>0</v>
      </c>
    </row>
    <row r="52" spans="1:5" x14ac:dyDescent="0.25">
      <c r="A52" s="28">
        <v>7</v>
      </c>
      <c r="B52" s="20" t="s">
        <v>45</v>
      </c>
      <c r="C52" s="57">
        <v>0</v>
      </c>
    </row>
    <row r="53" spans="1:5" x14ac:dyDescent="0.25">
      <c r="A53" s="28">
        <v>8</v>
      </c>
      <c r="B53" s="20" t="s">
        <v>45</v>
      </c>
      <c r="C53" s="57">
        <v>0</v>
      </c>
    </row>
    <row r="54" spans="1:5" x14ac:dyDescent="0.25">
      <c r="A54" s="28">
        <v>9</v>
      </c>
      <c r="B54" s="20" t="s">
        <v>57</v>
      </c>
      <c r="C54" s="57">
        <v>0</v>
      </c>
    </row>
    <row r="55" spans="1:5" x14ac:dyDescent="0.25">
      <c r="A55" s="22" t="s">
        <v>91</v>
      </c>
      <c r="B55" s="20"/>
      <c r="C55" s="57">
        <f>SUM(C46:C54)</f>
        <v>0</v>
      </c>
    </row>
    <row r="56" spans="1:5" x14ac:dyDescent="0.25">
      <c r="A56" s="22"/>
      <c r="B56" s="20"/>
      <c r="C56" s="29"/>
    </row>
    <row r="57" spans="1:5" x14ac:dyDescent="0.25">
      <c r="A57" s="22" t="s">
        <v>92</v>
      </c>
      <c r="B57" s="20"/>
      <c r="C57" s="29"/>
    </row>
    <row r="58" spans="1:5" x14ac:dyDescent="0.25">
      <c r="A58" s="28">
        <v>1</v>
      </c>
      <c r="B58" s="20" t="s">
        <v>93</v>
      </c>
      <c r="C58" s="57">
        <v>282.70180227575679</v>
      </c>
    </row>
    <row r="59" spans="1:5" x14ac:dyDescent="0.25">
      <c r="A59" s="28">
        <v>2</v>
      </c>
      <c r="B59" s="20" t="s">
        <v>94</v>
      </c>
      <c r="C59" s="57">
        <v>241.66107331510298</v>
      </c>
    </row>
    <row r="60" spans="1:5" x14ac:dyDescent="0.25">
      <c r="A60" s="28">
        <v>3</v>
      </c>
      <c r="B60" s="20" t="s">
        <v>95</v>
      </c>
      <c r="C60" s="57">
        <v>225.52863893060879</v>
      </c>
    </row>
    <row r="61" spans="1:5" x14ac:dyDescent="0.25">
      <c r="A61" s="28">
        <v>4</v>
      </c>
      <c r="B61" s="20" t="s">
        <v>96</v>
      </c>
      <c r="C61" s="57">
        <v>220.65670672137452</v>
      </c>
    </row>
    <row r="62" spans="1:5" x14ac:dyDescent="0.25">
      <c r="A62" s="28">
        <v>5</v>
      </c>
      <c r="B62" s="20" t="s">
        <v>97</v>
      </c>
      <c r="C62" s="57">
        <v>206.229067532004</v>
      </c>
    </row>
    <row r="63" spans="1:5" x14ac:dyDescent="0.25">
      <c r="A63" s="28">
        <v>6</v>
      </c>
      <c r="B63" s="20" t="s">
        <v>98</v>
      </c>
      <c r="C63" s="57">
        <v>174.93843293279662</v>
      </c>
      <c r="E63" s="30"/>
    </row>
    <row r="64" spans="1:5" x14ac:dyDescent="0.25">
      <c r="A64" s="28">
        <v>7</v>
      </c>
      <c r="B64" s="20" t="s">
        <v>45</v>
      </c>
      <c r="C64" s="57">
        <v>0</v>
      </c>
    </row>
    <row r="65" spans="1:3" x14ac:dyDescent="0.25">
      <c r="A65" s="28">
        <v>8</v>
      </c>
      <c r="B65" s="20" t="s">
        <v>45</v>
      </c>
      <c r="C65" s="57">
        <v>0</v>
      </c>
    </row>
    <row r="66" spans="1:3" x14ac:dyDescent="0.25">
      <c r="A66" s="28">
        <v>9</v>
      </c>
      <c r="B66" s="20" t="s">
        <v>57</v>
      </c>
      <c r="C66" s="57">
        <v>469.27106678891909</v>
      </c>
    </row>
    <row r="67" spans="1:3" x14ac:dyDescent="0.25">
      <c r="A67" s="22" t="s">
        <v>99</v>
      </c>
      <c r="B67" s="20"/>
      <c r="C67" s="57">
        <f>SUM(C58:C66)</f>
        <v>1820.9867884965627</v>
      </c>
    </row>
    <row r="68" spans="1:3" x14ac:dyDescent="0.25">
      <c r="A68" s="22"/>
      <c r="B68" s="20"/>
      <c r="C68" s="29"/>
    </row>
    <row r="69" spans="1:3" x14ac:dyDescent="0.25">
      <c r="A69" s="22" t="s">
        <v>100</v>
      </c>
      <c r="B69" s="20"/>
      <c r="C69" s="29"/>
    </row>
    <row r="70" spans="1:3" x14ac:dyDescent="0.25">
      <c r="A70" s="22" t="s">
        <v>101</v>
      </c>
      <c r="B70" s="20"/>
      <c r="C70" s="29"/>
    </row>
    <row r="71" spans="1:3" x14ac:dyDescent="0.25">
      <c r="A71" s="28">
        <v>1</v>
      </c>
      <c r="B71" s="20" t="s">
        <v>45</v>
      </c>
      <c r="C71" s="57">
        <v>0</v>
      </c>
    </row>
    <row r="72" spans="1:3" x14ac:dyDescent="0.25">
      <c r="A72" s="28">
        <v>2</v>
      </c>
      <c r="B72" s="20" t="s">
        <v>45</v>
      </c>
      <c r="C72" s="57">
        <v>0</v>
      </c>
    </row>
    <row r="73" spans="1:3" x14ac:dyDescent="0.25">
      <c r="A73" s="28">
        <v>3</v>
      </c>
      <c r="B73" s="20" t="s">
        <v>45</v>
      </c>
      <c r="C73" s="57">
        <v>0</v>
      </c>
    </row>
    <row r="74" spans="1:3" x14ac:dyDescent="0.25">
      <c r="A74" s="28">
        <v>4</v>
      </c>
      <c r="B74" s="20" t="s">
        <v>45</v>
      </c>
      <c r="C74" s="57">
        <v>0</v>
      </c>
    </row>
    <row r="75" spans="1:3" x14ac:dyDescent="0.25">
      <c r="A75" s="28">
        <v>5</v>
      </c>
      <c r="B75" s="20" t="s">
        <v>57</v>
      </c>
      <c r="C75" s="57">
        <v>0</v>
      </c>
    </row>
    <row r="76" spans="1:3" x14ac:dyDescent="0.25">
      <c r="A76" s="22" t="s">
        <v>102</v>
      </c>
      <c r="B76" s="20"/>
      <c r="C76" s="57">
        <f>SUM(C71:C75)</f>
        <v>0</v>
      </c>
    </row>
    <row r="77" spans="1:3" x14ac:dyDescent="0.25">
      <c r="A77" s="22"/>
      <c r="B77" s="20"/>
      <c r="C77" s="29"/>
    </row>
    <row r="78" spans="1:3" x14ac:dyDescent="0.25">
      <c r="A78" s="22" t="s">
        <v>103</v>
      </c>
      <c r="B78" s="20"/>
      <c r="C78" s="29"/>
    </row>
    <row r="79" spans="1:3" x14ac:dyDescent="0.25">
      <c r="A79" s="28">
        <v>1</v>
      </c>
      <c r="B79" s="20" t="s">
        <v>104</v>
      </c>
      <c r="C79" s="57">
        <v>94.053598838718472</v>
      </c>
    </row>
    <row r="80" spans="1:3" x14ac:dyDescent="0.25">
      <c r="A80" s="28">
        <v>2</v>
      </c>
      <c r="B80" s="20" t="s">
        <v>105</v>
      </c>
      <c r="C80" s="57">
        <v>92.62185526066682</v>
      </c>
    </row>
    <row r="81" spans="1:3" x14ac:dyDescent="0.25">
      <c r="A81" s="28">
        <v>3</v>
      </c>
      <c r="B81" s="20" t="s">
        <v>106</v>
      </c>
      <c r="C81" s="57">
        <v>87.332155889455962</v>
      </c>
    </row>
    <row r="82" spans="1:3" x14ac:dyDescent="0.25">
      <c r="A82" s="28">
        <v>4</v>
      </c>
      <c r="B82" s="20" t="s">
        <v>107</v>
      </c>
      <c r="C82" s="57">
        <v>66.302621427420917</v>
      </c>
    </row>
    <row r="83" spans="1:3" x14ac:dyDescent="0.25">
      <c r="A83" s="28">
        <v>5</v>
      </c>
      <c r="B83" s="20" t="s">
        <v>108</v>
      </c>
      <c r="C83" s="57">
        <v>61.639934001048047</v>
      </c>
    </row>
    <row r="84" spans="1:3" x14ac:dyDescent="0.25">
      <c r="A84" s="28">
        <v>6</v>
      </c>
      <c r="B84" s="20" t="s">
        <v>109</v>
      </c>
      <c r="C84" s="57">
        <v>36.494895044012068</v>
      </c>
    </row>
    <row r="85" spans="1:3" x14ac:dyDescent="0.25">
      <c r="A85" s="28">
        <v>7</v>
      </c>
      <c r="B85" s="20" t="s">
        <v>110</v>
      </c>
      <c r="C85" s="57">
        <v>34.757588726986626</v>
      </c>
    </row>
    <row r="86" spans="1:3" x14ac:dyDescent="0.25">
      <c r="A86" s="28">
        <v>8</v>
      </c>
      <c r="B86" s="20" t="s">
        <v>93</v>
      </c>
      <c r="C86" s="57">
        <v>33.345083685894025</v>
      </c>
    </row>
    <row r="87" spans="1:3" x14ac:dyDescent="0.25">
      <c r="A87" s="28">
        <v>9</v>
      </c>
      <c r="B87" s="20" t="s">
        <v>57</v>
      </c>
      <c r="C87" s="57">
        <v>4.1910916314471791</v>
      </c>
    </row>
    <row r="88" spans="1:3" x14ac:dyDescent="0.25">
      <c r="A88" s="22" t="s">
        <v>111</v>
      </c>
      <c r="B88" s="20"/>
      <c r="C88" s="57">
        <f>SUM(C79:C87)</f>
        <v>510.73882450565009</v>
      </c>
    </row>
    <row r="89" spans="1:3" x14ac:dyDescent="0.25">
      <c r="A89" s="22"/>
      <c r="B89" s="20"/>
      <c r="C89" s="29"/>
    </row>
    <row r="90" spans="1:3" x14ac:dyDescent="0.25">
      <c r="A90" s="22" t="s">
        <v>112</v>
      </c>
      <c r="B90" s="20"/>
      <c r="C90" s="29"/>
    </row>
    <row r="91" spans="1:3" x14ac:dyDescent="0.25">
      <c r="A91" s="28">
        <v>1</v>
      </c>
      <c r="B91" s="20" t="s">
        <v>72</v>
      </c>
      <c r="C91" s="57">
        <v>34.213475555043345</v>
      </c>
    </row>
    <row r="92" spans="1:3" x14ac:dyDescent="0.25">
      <c r="A92" s="28">
        <v>2</v>
      </c>
      <c r="B92" s="20" t="s">
        <v>73</v>
      </c>
      <c r="C92" s="57">
        <v>24.56483504742782</v>
      </c>
    </row>
    <row r="93" spans="1:3" x14ac:dyDescent="0.25">
      <c r="A93" s="28">
        <v>3</v>
      </c>
      <c r="B93" s="20" t="s">
        <v>77</v>
      </c>
      <c r="C93" s="57">
        <v>23.350098073747549</v>
      </c>
    </row>
    <row r="94" spans="1:3" x14ac:dyDescent="0.25">
      <c r="A94" s="28">
        <v>4</v>
      </c>
      <c r="B94" s="20" t="s">
        <v>78</v>
      </c>
      <c r="C94" s="57">
        <v>10.658248340580469</v>
      </c>
    </row>
    <row r="95" spans="1:3" x14ac:dyDescent="0.25">
      <c r="A95" s="28">
        <v>5</v>
      </c>
      <c r="B95" s="20" t="s">
        <v>79</v>
      </c>
      <c r="C95" s="57">
        <v>0</v>
      </c>
    </row>
    <row r="96" spans="1:3" x14ac:dyDescent="0.25">
      <c r="A96" s="28">
        <v>6</v>
      </c>
      <c r="B96" s="20" t="s">
        <v>80</v>
      </c>
      <c r="C96" s="57">
        <v>0</v>
      </c>
    </row>
    <row r="97" spans="1:3" x14ac:dyDescent="0.25">
      <c r="A97" s="28">
        <v>7</v>
      </c>
      <c r="B97" s="20" t="s">
        <v>81</v>
      </c>
      <c r="C97" s="57">
        <v>0</v>
      </c>
    </row>
    <row r="98" spans="1:3" x14ac:dyDescent="0.25">
      <c r="A98" s="28">
        <v>8</v>
      </c>
      <c r="B98" s="20" t="s">
        <v>82</v>
      </c>
      <c r="C98" s="57">
        <v>0</v>
      </c>
    </row>
    <row r="99" spans="1:3" x14ac:dyDescent="0.25">
      <c r="A99" s="28">
        <v>9</v>
      </c>
      <c r="B99" s="20" t="s">
        <v>57</v>
      </c>
      <c r="C99" s="57">
        <v>0</v>
      </c>
    </row>
    <row r="100" spans="1:3" x14ac:dyDescent="0.25">
      <c r="A100" s="22" t="s">
        <v>113</v>
      </c>
      <c r="B100" s="20"/>
      <c r="C100" s="57">
        <f>SUM(C91:C99)</f>
        <v>92.786657016799182</v>
      </c>
    </row>
    <row r="101" spans="1:3" x14ac:dyDescent="0.25">
      <c r="A101" s="22"/>
      <c r="B101" s="20"/>
      <c r="C101" s="29"/>
    </row>
    <row r="102" spans="1:3" x14ac:dyDescent="0.25">
      <c r="A102" s="22" t="s">
        <v>114</v>
      </c>
      <c r="B102" s="20"/>
      <c r="C102" s="24">
        <f>C19+C31+C37+C43+C55+C67+C76+C88+C100</f>
        <v>6758.8852478155586</v>
      </c>
    </row>
    <row r="103" spans="1:3" x14ac:dyDescent="0.25">
      <c r="A103" s="22"/>
      <c r="B103" s="20"/>
      <c r="C103" s="29"/>
    </row>
    <row r="104" spans="1:3" x14ac:dyDescent="0.25">
      <c r="A104" s="22" t="s">
        <v>115</v>
      </c>
      <c r="B104" s="20"/>
      <c r="C104" s="29"/>
    </row>
    <row r="105" spans="1:3" x14ac:dyDescent="0.25">
      <c r="A105" s="28">
        <v>1</v>
      </c>
      <c r="B105" s="20" t="s">
        <v>72</v>
      </c>
      <c r="C105" s="57">
        <v>385.32103246389369</v>
      </c>
    </row>
    <row r="106" spans="1:3" x14ac:dyDescent="0.25">
      <c r="A106" s="28">
        <v>2</v>
      </c>
      <c r="B106" s="20" t="s">
        <v>73</v>
      </c>
      <c r="C106" s="57">
        <v>340.51997082527532</v>
      </c>
    </row>
    <row r="107" spans="1:3" x14ac:dyDescent="0.25">
      <c r="A107" s="28">
        <v>3</v>
      </c>
      <c r="B107" s="20" t="s">
        <v>77</v>
      </c>
      <c r="C107" s="57">
        <v>207.24457203286201</v>
      </c>
    </row>
    <row r="108" spans="1:3" x14ac:dyDescent="0.25">
      <c r="A108" s="28">
        <v>4</v>
      </c>
      <c r="B108" s="20" t="s">
        <v>78</v>
      </c>
      <c r="C108" s="57">
        <v>0</v>
      </c>
    </row>
    <row r="109" spans="1:3" x14ac:dyDescent="0.25">
      <c r="A109" s="28">
        <v>5</v>
      </c>
      <c r="B109" s="20" t="s">
        <v>57</v>
      </c>
      <c r="C109" s="57">
        <v>744.46835644898601</v>
      </c>
    </row>
    <row r="110" spans="1:3" x14ac:dyDescent="0.25">
      <c r="A110" s="22" t="s">
        <v>116</v>
      </c>
      <c r="B110" s="20"/>
      <c r="C110" s="24">
        <f>SUM(C105:C109)</f>
        <v>1677.5539317710172</v>
      </c>
    </row>
    <row r="111" spans="1:3" x14ac:dyDescent="0.25">
      <c r="A111" s="22"/>
      <c r="B111" s="20"/>
      <c r="C111" s="29"/>
    </row>
    <row r="112" spans="1:3" ht="14.4" thickBot="1" x14ac:dyDescent="0.3">
      <c r="A112" s="31" t="s">
        <v>117</v>
      </c>
      <c r="B112" s="32"/>
      <c r="C112" s="58">
        <v>3111424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 מבטיח תשואה נספח 1</vt:lpstr>
      <vt:lpstr>מבטיח תשואה נספח 2</vt:lpstr>
      <vt:lpstr>מבטיח תשואה נספח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גלית פרץ</dc:creator>
  <cp:lastModifiedBy>גלית פרץ</cp:lastModifiedBy>
  <dcterms:created xsi:type="dcterms:W3CDTF">2025-05-26T04:40:03Z</dcterms:created>
  <dcterms:modified xsi:type="dcterms:W3CDTF">2025-05-26T14:11:44Z</dcterms:modified>
</cp:coreProperties>
</file>