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3\10-12.2023\רשימות נכסים 31.12.23\לאתר- 31.12.2023\מונגש\"/>
    </mc:Choice>
  </mc:AlternateContent>
  <xr:revisionPtr revIDLastSave="0" documentId="8_{37350E37-67F1-47CA-B3FC-011AE731B7F7}" xr6:coauthVersionLast="47" xr6:coauthVersionMax="47" xr10:uidLastSave="{00000000-0000-0000-0000-000000000000}"/>
  <bookViews>
    <workbookView xWindow="-120" yWindow="-120" windowWidth="29040" windowHeight="15840" firstSheet="26" activeTab="29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קונצרני'!$A$6:$AH$315</definedName>
    <definedName name="_xlnm._FilterDatabase" localSheetId="21" hidden="1">הלוואות!$A$5:$AH$428</definedName>
    <definedName name="_xlnm._FilterDatabase" localSheetId="14" hidden="1">'לא סחיר - אג"ח קונצרני'!$A$6:$AH$44</definedName>
    <definedName name="_xlnm._FilterDatabase" localSheetId="19" hidden="1">'לא סחיר - חוזים עתידיים'!$A$6:$AH$417</definedName>
    <definedName name="_xlnm._FilterDatabase" localSheetId="16" hidden="1">'לא סחיר - קרנות השקעה'!$A$6:$AH$270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קונצרני'!$A$1:$AZ$315</definedName>
    <definedName name="_xlnm.Print_Area" localSheetId="9">אופציות!$A$1:$AZ$35</definedName>
    <definedName name="_xlnm.Print_Area" localSheetId="21">הלוואות!$A$1:$AZ$428</definedName>
    <definedName name="_xlnm.Print_Area" localSheetId="24">'השקעה בחברות מוחזקות'!$A$1:$AZ$12</definedName>
    <definedName name="_xlnm.Print_Area" localSheetId="25">'השקעות אחרות '!$A$1:$AZ$38</definedName>
    <definedName name="_xlnm.Print_Area" localSheetId="23">'זכויות מקרקעין'!$A$1:$AZ$30</definedName>
    <definedName name="_xlnm.Print_Area" localSheetId="10">'חוזים עתידיים'!$A$1:$AZ$23</definedName>
    <definedName name="_xlnm.Print_Area" localSheetId="26">'יתרת התחייבות להשקעה'!$A$1:$AZ$252</definedName>
    <definedName name="_xlnm.Print_Area" localSheetId="8">'כתבי אופציה'!$A$1:$AZ$23</definedName>
    <definedName name="_xlnm.Print_Area" localSheetId="12">'לא סחיר- תעודות התחייבות ממשלתי'!$A$1:$AZ$35</definedName>
    <definedName name="_xlnm.Print_Area" localSheetId="14">'לא סחיר - אג"ח קונצרני'!$A$1:$AZ$44</definedName>
    <definedName name="_xlnm.Print_Area" localSheetId="18">'לא סחיר - אופציות'!$A$1:$AZ$36</definedName>
    <definedName name="_xlnm.Print_Area" localSheetId="19">'לא סחיר - חוזים עתידיים'!$A$1:$AZ$417</definedName>
    <definedName name="_xlnm.Print_Area" localSheetId="17">'לא סחיר - כתבי אופציה'!$A$1:$AZ$19</definedName>
    <definedName name="_xlnm.Print_Area" localSheetId="20">'לא סחיר - מוצרים מובנים'!$A$1:$AZ$41</definedName>
    <definedName name="_xlnm.Print_Area" localSheetId="15">'לא סחיר - מניות'!$A$1:$AZ$75</definedName>
    <definedName name="_xlnm.Print_Area" localSheetId="16">'לא סחיר - קרנות השקעה'!$A$1:$AZ$270</definedName>
    <definedName name="_xlnm.Print_Area" localSheetId="13">'לא סחיר - תעודות חוב מסחריות'!$A$1:$AZ$27</definedName>
    <definedName name="_xlnm.Print_Area" localSheetId="11">'מוצרים מובנים'!$A$1:$AZ$41</definedName>
    <definedName name="_xlnm.Print_Area" localSheetId="1">מזומנים!$A$1:$AZ$65</definedName>
    <definedName name="_xlnm.Print_Area" localSheetId="5">מניות!$A$1:$AZ$262</definedName>
    <definedName name="_xlnm.Print_Area" localSheetId="0">'סכום נכסי הקרן'!$A$1:$AZ$56</definedName>
    <definedName name="_xlnm.Print_Area" localSheetId="28">'עלות מתואמת אג"ח קונצרני ל.סחיר'!$A$1:$AZ$25</definedName>
    <definedName name="_xlnm.Print_Area" localSheetId="27">'עלות מתואמת אג"ח קונצרני סחיר'!$A$1:$AZ$25</definedName>
    <definedName name="_xlnm.Print_Area" localSheetId="29">'עלות מתואמת מסגרות אשראי ללווים'!$A$1:$AZ$26</definedName>
    <definedName name="_xlnm.Print_Area" localSheetId="22">'פקדונות מעל 3 חודשים'!$A$1:$AZ$25</definedName>
    <definedName name="_xlnm.Print_Area" localSheetId="7">'קרנות נאמנות'!$A$1:$AZ$39</definedName>
    <definedName name="_xlnm.Print_Area" localSheetId="6">'קרנות סל'!$A$1:$AZ$94</definedName>
    <definedName name="_xlnm.Print_Area" localSheetId="2">'תעודות התחייבות ממשלתיות'!$A$1:$AZ$66</definedName>
    <definedName name="_xlnm.Print_Area" localSheetId="3">'תעודות חוב מסחריות '!$A$1:$AZ$26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27" l="1"/>
  <c r="H257" i="20"/>
  <c r="H11" i="20"/>
  <c r="H268" i="20"/>
  <c r="H396" i="20"/>
  <c r="H409" i="20"/>
  <c r="H401" i="20"/>
  <c r="H20" i="20"/>
  <c r="F10" i="24"/>
  <c r="D10" i="24" s="1"/>
  <c r="F18" i="24"/>
  <c r="F9" i="24" l="1"/>
  <c r="D9" i="24" s="1"/>
  <c r="D8" i="24" s="1"/>
  <c r="F8" i="24"/>
  <c r="G18" i="24" s="1"/>
  <c r="H400" i="20"/>
  <c r="H10" i="20"/>
  <c r="B9" i="27"/>
  <c r="G13" i="24" l="1"/>
  <c r="G17" i="24"/>
  <c r="G21" i="24"/>
  <c r="G25" i="24"/>
  <c r="G29" i="24"/>
  <c r="G15" i="24"/>
  <c r="G23" i="24"/>
  <c r="G8" i="24"/>
  <c r="G16" i="24"/>
  <c r="G24" i="24"/>
  <c r="G14" i="24"/>
  <c r="G22" i="24"/>
  <c r="G26" i="24"/>
  <c r="G30" i="24"/>
  <c r="G11" i="24"/>
  <c r="G19" i="24"/>
  <c r="G27" i="24"/>
  <c r="G12" i="24"/>
  <c r="G20" i="24"/>
  <c r="G28" i="24"/>
  <c r="G9" i="24"/>
  <c r="G10" i="24"/>
  <c r="H9" i="20"/>
  <c r="I413" i="20" s="1"/>
  <c r="I98" i="20"/>
  <c r="I164" i="20"/>
  <c r="I356" i="20"/>
  <c r="I44" i="20"/>
  <c r="I56" i="20"/>
  <c r="I176" i="20"/>
  <c r="I308" i="20"/>
  <c r="I380" i="20"/>
  <c r="I188" i="20"/>
  <c r="I260" i="20"/>
  <c r="I314" i="20"/>
  <c r="I80" i="20"/>
  <c r="I134" i="20"/>
  <c r="I266" i="20"/>
  <c r="I392" i="20"/>
  <c r="I86" i="20"/>
  <c r="I140" i="20"/>
  <c r="I344" i="20"/>
  <c r="I404" i="20"/>
  <c r="I104" i="20"/>
  <c r="I236" i="20"/>
  <c r="I278" i="20"/>
  <c r="I368" i="20"/>
  <c r="I26" i="20"/>
  <c r="I116" i="20"/>
  <c r="I158" i="20"/>
  <c r="I284" i="20"/>
  <c r="I332" i="20"/>
  <c r="I374" i="20"/>
  <c r="I23" i="20"/>
  <c r="I30" i="20"/>
  <c r="I45" i="20"/>
  <c r="I59" i="20"/>
  <c r="I73" i="20"/>
  <c r="I81" i="20"/>
  <c r="I102" i="20"/>
  <c r="I109" i="20"/>
  <c r="I117" i="20"/>
  <c r="I138" i="20"/>
  <c r="I145" i="20"/>
  <c r="I160" i="20"/>
  <c r="I174" i="20"/>
  <c r="I189" i="20"/>
  <c r="I196" i="20"/>
  <c r="I217" i="20"/>
  <c r="I225" i="20"/>
  <c r="I232" i="20"/>
  <c r="I253" i="20"/>
  <c r="I261" i="20"/>
  <c r="I275" i="20"/>
  <c r="I289" i="20"/>
  <c r="I304" i="20"/>
  <c r="I311" i="20"/>
  <c r="I333" i="20"/>
  <c r="I340" i="20"/>
  <c r="I347" i="20"/>
  <c r="I369" i="20"/>
  <c r="I376" i="20"/>
  <c r="I383" i="20"/>
  <c r="I397" i="20"/>
  <c r="I405" i="20"/>
  <c r="I10" i="20"/>
  <c r="I24" i="20"/>
  <c r="I31" i="20"/>
  <c r="I39" i="20"/>
  <c r="I53" i="20"/>
  <c r="I60" i="20"/>
  <c r="I67" i="20"/>
  <c r="I82" i="20"/>
  <c r="I89" i="20"/>
  <c r="I96" i="20"/>
  <c r="I111" i="20"/>
  <c r="I118" i="20"/>
  <c r="I125" i="20"/>
  <c r="I139" i="20"/>
  <c r="I147" i="20"/>
  <c r="I154" i="20"/>
  <c r="I161" i="20"/>
  <c r="I168" i="20"/>
  <c r="I175" i="20"/>
  <c r="I183" i="20"/>
  <c r="I190" i="20"/>
  <c r="I11" i="20"/>
  <c r="I21" i="20"/>
  <c r="I33" i="20"/>
  <c r="I42" i="20"/>
  <c r="I54" i="20"/>
  <c r="I64" i="20"/>
  <c r="I76" i="20"/>
  <c r="I85" i="20"/>
  <c r="I97" i="20"/>
  <c r="I107" i="20"/>
  <c r="I119" i="20"/>
  <c r="I129" i="20"/>
  <c r="I141" i="20"/>
  <c r="I150" i="20"/>
  <c r="I162" i="20"/>
  <c r="I172" i="20"/>
  <c r="I184" i="20"/>
  <c r="I193" i="20"/>
  <c r="I202" i="20"/>
  <c r="I211" i="20"/>
  <c r="I220" i="20"/>
  <c r="I228" i="20"/>
  <c r="I237" i="20"/>
  <c r="I245" i="20"/>
  <c r="I255" i="20"/>
  <c r="I263" i="20"/>
  <c r="I271" i="20"/>
  <c r="I280" i="20"/>
  <c r="I288" i="20"/>
  <c r="I298" i="20"/>
  <c r="I306" i="20"/>
  <c r="I315" i="20"/>
  <c r="I323" i="20"/>
  <c r="I331" i="20"/>
  <c r="I341" i="20"/>
  <c r="I349" i="20"/>
  <c r="I358" i="20"/>
  <c r="I366" i="20"/>
  <c r="I375" i="20"/>
  <c r="I384" i="20"/>
  <c r="I393" i="20"/>
  <c r="I401" i="20"/>
  <c r="I409" i="20"/>
  <c r="I12" i="20"/>
  <c r="I22" i="20"/>
  <c r="I34" i="20"/>
  <c r="I43" i="20"/>
  <c r="I55" i="20"/>
  <c r="I65" i="20"/>
  <c r="I77" i="20"/>
  <c r="I87" i="20"/>
  <c r="I99" i="20"/>
  <c r="I108" i="20"/>
  <c r="I120" i="20"/>
  <c r="I130" i="20"/>
  <c r="I142" i="20"/>
  <c r="I151" i="20"/>
  <c r="I163" i="20"/>
  <c r="I173" i="20"/>
  <c r="I185" i="20"/>
  <c r="I195" i="20"/>
  <c r="I204" i="20"/>
  <c r="I213" i="20"/>
  <c r="I221" i="20"/>
  <c r="I229" i="20"/>
  <c r="I238" i="20"/>
  <c r="I247" i="20"/>
  <c r="I256" i="20"/>
  <c r="I264" i="20"/>
  <c r="I273" i="20"/>
  <c r="I281" i="20"/>
  <c r="I291" i="20"/>
  <c r="I299" i="20"/>
  <c r="I307" i="20"/>
  <c r="I316" i="20"/>
  <c r="I324" i="20"/>
  <c r="I334" i="20"/>
  <c r="I342" i="20"/>
  <c r="I351" i="20"/>
  <c r="I359" i="20"/>
  <c r="I367" i="20"/>
  <c r="I377" i="20"/>
  <c r="I385" i="20"/>
  <c r="I394" i="20"/>
  <c r="I27" i="20"/>
  <c r="I41" i="20"/>
  <c r="I58" i="20"/>
  <c r="I72" i="20"/>
  <c r="I91" i="20"/>
  <c r="I106" i="20"/>
  <c r="I123" i="20"/>
  <c r="I137" i="20"/>
  <c r="I156" i="20"/>
  <c r="I171" i="20"/>
  <c r="I187" i="20"/>
  <c r="I201" i="20"/>
  <c r="I215" i="20"/>
  <c r="I227" i="20"/>
  <c r="I241" i="20"/>
  <c r="I252" i="20"/>
  <c r="I267" i="20"/>
  <c r="I279" i="20"/>
  <c r="I293" i="20"/>
  <c r="I305" i="20"/>
  <c r="I319" i="20"/>
  <c r="I330" i="20"/>
  <c r="I345" i="20"/>
  <c r="I357" i="20"/>
  <c r="I371" i="20"/>
  <c r="I382" i="20"/>
  <c r="I396" i="20"/>
  <c r="I407" i="20"/>
  <c r="I9" i="20"/>
  <c r="I13" i="20"/>
  <c r="I28" i="20"/>
  <c r="I47" i="20"/>
  <c r="I61" i="20"/>
  <c r="I78" i="20"/>
  <c r="I93" i="20"/>
  <c r="I112" i="20"/>
  <c r="I126" i="20"/>
  <c r="I143" i="20"/>
  <c r="I157" i="20"/>
  <c r="I177" i="20"/>
  <c r="I191" i="20"/>
  <c r="I205" i="20"/>
  <c r="I216" i="20"/>
  <c r="I231" i="20"/>
  <c r="I243" i="20"/>
  <c r="I257" i="20"/>
  <c r="I269" i="20"/>
  <c r="I283" i="20"/>
  <c r="I294" i="20"/>
  <c r="I309" i="20"/>
  <c r="I321" i="20"/>
  <c r="I335" i="20"/>
  <c r="I346" i="20"/>
  <c r="I360" i="20"/>
  <c r="I372" i="20"/>
  <c r="I387" i="20"/>
  <c r="I399" i="20"/>
  <c r="I408" i="20"/>
  <c r="I15" i="20"/>
  <c r="I29" i="20"/>
  <c r="I48" i="20"/>
  <c r="I63" i="20"/>
  <c r="I79" i="20"/>
  <c r="I94" i="20"/>
  <c r="I113" i="20"/>
  <c r="I127" i="20"/>
  <c r="I144" i="20"/>
  <c r="I159" i="20"/>
  <c r="I178" i="20"/>
  <c r="I192" i="20"/>
  <c r="I207" i="20"/>
  <c r="I219" i="20"/>
  <c r="I233" i="20"/>
  <c r="I244" i="20"/>
  <c r="I258" i="20"/>
  <c r="I270" i="20"/>
  <c r="I285" i="20"/>
  <c r="I295" i="20"/>
  <c r="I310" i="20"/>
  <c r="I322" i="20"/>
  <c r="I336" i="20"/>
  <c r="I348" i="20"/>
  <c r="I363" i="20"/>
  <c r="I373" i="20"/>
  <c r="I388" i="20"/>
  <c r="I36" i="20"/>
  <c r="I70" i="20"/>
  <c r="I101" i="20"/>
  <c r="I135" i="20"/>
  <c r="I166" i="20"/>
  <c r="I198" i="20"/>
  <c r="I223" i="20"/>
  <c r="I250" i="20"/>
  <c r="I276" i="20"/>
  <c r="I301" i="20"/>
  <c r="I328" i="20"/>
  <c r="I353" i="20"/>
  <c r="I379" i="20"/>
  <c r="I402" i="20"/>
  <c r="I412" i="20"/>
  <c r="I40" i="20"/>
  <c r="I71" i="20"/>
  <c r="I105" i="20"/>
  <c r="I136" i="20"/>
  <c r="I169" i="20"/>
  <c r="I199" i="20"/>
  <c r="I226" i="20"/>
  <c r="I251" i="20"/>
  <c r="I277" i="20"/>
  <c r="I303" i="20"/>
  <c r="I329" i="20"/>
  <c r="I355" i="20"/>
  <c r="I381" i="20"/>
  <c r="I403" i="20"/>
  <c r="I18" i="20"/>
  <c r="I49" i="20"/>
  <c r="I83" i="20"/>
  <c r="I114" i="20"/>
  <c r="I148" i="20"/>
  <c r="I179" i="20"/>
  <c r="I208" i="20"/>
  <c r="I234" i="20"/>
  <c r="I259" i="20"/>
  <c r="I286" i="20"/>
  <c r="I312" i="20"/>
  <c r="I337" i="20"/>
  <c r="I364" i="20"/>
  <c r="I389" i="20"/>
  <c r="I406" i="20"/>
  <c r="I19" i="20"/>
  <c r="I51" i="20"/>
  <c r="I84" i="20"/>
  <c r="I115" i="20"/>
  <c r="I149" i="20"/>
  <c r="I180" i="20"/>
  <c r="I209" i="20"/>
  <c r="I235" i="20"/>
  <c r="I262" i="20"/>
  <c r="I287" i="20"/>
  <c r="I313" i="20"/>
  <c r="I339" i="20"/>
  <c r="I365" i="20"/>
  <c r="I391" i="20"/>
  <c r="I411" i="20"/>
  <c r="I25" i="20"/>
  <c r="I57" i="20"/>
  <c r="I90" i="20"/>
  <c r="I121" i="20"/>
  <c r="I155" i="20"/>
  <c r="I186" i="20"/>
  <c r="I214" i="20"/>
  <c r="I240" i="20"/>
  <c r="I265" i="20"/>
  <c r="I292" i="20"/>
  <c r="I317" i="20"/>
  <c r="I343" i="20"/>
  <c r="I370" i="20"/>
  <c r="I395" i="20"/>
  <c r="I35" i="20"/>
  <c r="I69" i="20"/>
  <c r="I100" i="20"/>
  <c r="I133" i="20"/>
  <c r="I165" i="20"/>
  <c r="I197" i="20"/>
  <c r="I222" i="20"/>
  <c r="I249" i="20"/>
  <c r="I274" i="20"/>
  <c r="I300" i="20"/>
  <c r="I327" i="20"/>
  <c r="I352" i="20"/>
  <c r="I378" i="20"/>
  <c r="I400" i="20"/>
  <c r="I38" i="20"/>
  <c r="I74" i="20"/>
  <c r="I110" i="20"/>
  <c r="I146" i="20"/>
  <c r="I182" i="20"/>
  <c r="I218" i="20"/>
  <c r="I254" i="20"/>
  <c r="I290" i="20"/>
  <c r="I326" i="20"/>
  <c r="I362" i="20"/>
  <c r="I398" i="20"/>
  <c r="B8" i="27"/>
  <c r="H12" i="26"/>
  <c r="H9" i="26" s="1"/>
  <c r="H33" i="26"/>
  <c r="I28" i="2"/>
  <c r="I13" i="2"/>
  <c r="I302" i="20" l="1"/>
  <c r="I50" i="20"/>
  <c r="I132" i="20"/>
  <c r="I103" i="20"/>
  <c r="I75" i="20"/>
  <c r="I46" i="20"/>
  <c r="I17" i="20"/>
  <c r="I390" i="20"/>
  <c r="I361" i="20"/>
  <c r="I318" i="20"/>
  <c r="I282" i="20"/>
  <c r="I246" i="20"/>
  <c r="I203" i="20"/>
  <c r="I167" i="20"/>
  <c r="I131" i="20"/>
  <c r="I88" i="20"/>
  <c r="I52" i="20"/>
  <c r="I16" i="20"/>
  <c r="I200" i="20"/>
  <c r="I410" i="20"/>
  <c r="I194" i="20"/>
  <c r="I212" i="20"/>
  <c r="I338" i="20"/>
  <c r="I20" i="20"/>
  <c r="I62" i="20"/>
  <c r="I122" i="20"/>
  <c r="I170" i="20"/>
  <c r="I92" i="20"/>
  <c r="I230" i="20"/>
  <c r="I354" i="20"/>
  <c r="I325" i="20"/>
  <c r="I297" i="20"/>
  <c r="I268" i="20"/>
  <c r="I239" i="20"/>
  <c r="I210" i="20"/>
  <c r="I181" i="20"/>
  <c r="I153" i="20"/>
  <c r="I124" i="20"/>
  <c r="I95" i="20"/>
  <c r="I66" i="20"/>
  <c r="I37" i="20"/>
  <c r="I14" i="20"/>
  <c r="I242" i="20"/>
  <c r="I68" i="20"/>
  <c r="I320" i="20"/>
  <c r="I152" i="20"/>
  <c r="I272" i="20"/>
  <c r="I32" i="20"/>
  <c r="I206" i="20"/>
  <c r="I386" i="20"/>
  <c r="I128" i="20"/>
  <c r="I248" i="20"/>
  <c r="I224" i="20"/>
  <c r="I350" i="20"/>
  <c r="I296" i="20"/>
  <c r="H8" i="26"/>
  <c r="I9" i="26" s="1"/>
  <c r="I14" i="26" l="1"/>
  <c r="I20" i="26"/>
  <c r="I26" i="26"/>
  <c r="I32" i="26"/>
  <c r="I38" i="26"/>
  <c r="I15" i="26"/>
  <c r="I21" i="26"/>
  <c r="I27" i="26"/>
  <c r="I33" i="26"/>
  <c r="I8" i="26"/>
  <c r="I10" i="26"/>
  <c r="I16" i="26"/>
  <c r="I22" i="26"/>
  <c r="I28" i="26"/>
  <c r="I34" i="26"/>
  <c r="I11" i="26"/>
  <c r="I17" i="26"/>
  <c r="I23" i="26"/>
  <c r="I29" i="26"/>
  <c r="I35" i="26"/>
  <c r="I12" i="26"/>
  <c r="I18" i="26"/>
  <c r="I24" i="26"/>
  <c r="I30" i="26"/>
  <c r="I36" i="26"/>
  <c r="I13" i="26"/>
  <c r="I19" i="26"/>
  <c r="I25" i="26"/>
  <c r="I31" i="26"/>
  <c r="I37" i="26"/>
  <c r="I45" i="2" l="1"/>
  <c r="I44" i="2"/>
  <c r="I43" i="2"/>
  <c r="I34" i="2"/>
  <c r="I33" i="2"/>
  <c r="I27" i="2"/>
  <c r="I26" i="2"/>
  <c r="I24" i="2"/>
  <c r="I19" i="2"/>
  <c r="I18" i="2"/>
  <c r="I17" i="2"/>
  <c r="I12" i="2"/>
  <c r="I11" i="2"/>
  <c r="I16" i="2" l="1"/>
  <c r="I10" i="2"/>
  <c r="C34" i="1"/>
  <c r="C36" i="1"/>
  <c r="C42" i="1"/>
  <c r="I9" i="2" l="1"/>
  <c r="I8" i="2" l="1"/>
  <c r="J9" i="2" s="1"/>
  <c r="C10" i="1"/>
  <c r="J44" i="2" l="1"/>
  <c r="J56" i="2"/>
  <c r="J38" i="2"/>
  <c r="J53" i="2"/>
  <c r="J19" i="2"/>
  <c r="J42" i="2"/>
  <c r="J30" i="2"/>
  <c r="J11" i="2"/>
  <c r="J51" i="2"/>
  <c r="J49" i="2"/>
  <c r="J33" i="2"/>
  <c r="J26" i="2"/>
  <c r="J46" i="2"/>
  <c r="J39" i="2"/>
  <c r="J15" i="2"/>
  <c r="J13" i="2"/>
  <c r="J16" i="2"/>
  <c r="J17" i="2"/>
  <c r="J58" i="2"/>
  <c r="J54" i="2"/>
  <c r="J31" i="2"/>
  <c r="J24" i="2"/>
  <c r="J28" i="2"/>
  <c r="J32" i="2"/>
  <c r="J63" i="2"/>
  <c r="J20" i="2"/>
  <c r="J21" i="2"/>
  <c r="J14" i="2"/>
  <c r="J61" i="2"/>
  <c r="J41" i="2"/>
  <c r="J36" i="2"/>
  <c r="J37" i="2"/>
  <c r="J25" i="2"/>
  <c r="J29" i="2"/>
  <c r="J22" i="2"/>
  <c r="J8" i="2"/>
  <c r="J50" i="2"/>
  <c r="J43" i="2"/>
  <c r="J18" i="2"/>
  <c r="J34" i="2"/>
  <c r="J45" i="2"/>
  <c r="J52" i="2"/>
  <c r="J47" i="2"/>
  <c r="J48" i="2"/>
  <c r="J40" i="2"/>
  <c r="J23" i="2"/>
  <c r="J62" i="2"/>
  <c r="J12" i="2"/>
  <c r="J10" i="2"/>
  <c r="J27" i="2"/>
  <c r="J57" i="2"/>
  <c r="J64" i="2"/>
  <c r="J59" i="2"/>
  <c r="J60" i="2"/>
  <c r="J55" i="2"/>
  <c r="J35" i="2"/>
  <c r="C41" i="1"/>
  <c r="J11" i="20" l="1"/>
  <c r="J15" i="20"/>
  <c r="J19" i="20"/>
  <c r="J24" i="20"/>
  <c r="J28" i="20"/>
  <c r="J32" i="20"/>
  <c r="J36" i="20"/>
  <c r="J40" i="20"/>
  <c r="J44" i="20"/>
  <c r="J48" i="20"/>
  <c r="J52" i="20"/>
  <c r="J56" i="20"/>
  <c r="J60" i="20"/>
  <c r="J64" i="20"/>
  <c r="J68" i="20"/>
  <c r="J72" i="20"/>
  <c r="J76" i="20"/>
  <c r="J80" i="20"/>
  <c r="J84" i="20"/>
  <c r="J88" i="20"/>
  <c r="J92" i="20"/>
  <c r="J96" i="20"/>
  <c r="J100" i="20"/>
  <c r="J104" i="20"/>
  <c r="J108" i="20"/>
  <c r="J112" i="20"/>
  <c r="J116" i="20"/>
  <c r="J120" i="20"/>
  <c r="J124" i="20"/>
  <c r="J128" i="20"/>
  <c r="J132" i="20"/>
  <c r="J136" i="20"/>
  <c r="J140" i="20"/>
  <c r="J144" i="20"/>
  <c r="J148" i="20"/>
  <c r="J152" i="20"/>
  <c r="J156" i="20"/>
  <c r="J160" i="20"/>
  <c r="J164" i="20"/>
  <c r="J168" i="20"/>
  <c r="J172" i="20"/>
  <c r="J176" i="20"/>
  <c r="J180" i="20"/>
  <c r="J184" i="20"/>
  <c r="J188" i="20"/>
  <c r="J192" i="20"/>
  <c r="J196" i="20"/>
  <c r="J200" i="20"/>
  <c r="J204" i="20"/>
  <c r="J208" i="20"/>
  <c r="J212" i="20"/>
  <c r="J216" i="20"/>
  <c r="J220" i="20"/>
  <c r="J224" i="20"/>
  <c r="J228" i="20"/>
  <c r="J232" i="20"/>
  <c r="J236" i="20"/>
  <c r="J240" i="20"/>
  <c r="J244" i="20"/>
  <c r="J248" i="20"/>
  <c r="J252" i="20"/>
  <c r="J256" i="20"/>
  <c r="J260" i="20"/>
  <c r="J264" i="20"/>
  <c r="J269" i="20"/>
  <c r="J273" i="20"/>
  <c r="J277" i="20"/>
  <c r="J281" i="20"/>
  <c r="J285" i="20"/>
  <c r="J289" i="20"/>
  <c r="J293" i="20"/>
  <c r="J297" i="20"/>
  <c r="J301" i="20"/>
  <c r="J305" i="20"/>
  <c r="J309" i="20"/>
  <c r="J313" i="20"/>
  <c r="J317" i="20"/>
  <c r="J321" i="20"/>
  <c r="J325" i="20"/>
  <c r="J329" i="20"/>
  <c r="J333" i="20"/>
  <c r="J337" i="20"/>
  <c r="J341" i="20"/>
  <c r="J345" i="20"/>
  <c r="J12" i="20"/>
  <c r="J16" i="20"/>
  <c r="J21" i="20"/>
  <c r="J25" i="20"/>
  <c r="J29" i="20"/>
  <c r="J33" i="20"/>
  <c r="J37" i="20"/>
  <c r="J41" i="20"/>
  <c r="J45" i="20"/>
  <c r="J49" i="20"/>
  <c r="J53" i="20"/>
  <c r="J57" i="20"/>
  <c r="J61" i="20"/>
  <c r="J65" i="20"/>
  <c r="J69" i="20"/>
  <c r="J73" i="20"/>
  <c r="J77" i="20"/>
  <c r="J81" i="20"/>
  <c r="J85" i="20"/>
  <c r="J89" i="20"/>
  <c r="J93" i="20"/>
  <c r="J97" i="20"/>
  <c r="J101" i="20"/>
  <c r="J105" i="20"/>
  <c r="J109" i="20"/>
  <c r="J113" i="20"/>
  <c r="J117" i="20"/>
  <c r="J121" i="20"/>
  <c r="J125" i="20"/>
  <c r="J129" i="20"/>
  <c r="J133" i="20"/>
  <c r="J137" i="20"/>
  <c r="J141" i="20"/>
  <c r="J145" i="20"/>
  <c r="J149" i="20"/>
  <c r="J153" i="20"/>
  <c r="J157" i="20"/>
  <c r="J161" i="20"/>
  <c r="J165" i="20"/>
  <c r="J169" i="20"/>
  <c r="J173" i="20"/>
  <c r="J177" i="20"/>
  <c r="J181" i="20"/>
  <c r="J185" i="20"/>
  <c r="J189" i="20"/>
  <c r="J193" i="20"/>
  <c r="J197" i="20"/>
  <c r="J201" i="20"/>
  <c r="J205" i="20"/>
  <c r="J209" i="20"/>
  <c r="J213" i="20"/>
  <c r="J217" i="20"/>
  <c r="J221" i="20"/>
  <c r="J225" i="20"/>
  <c r="J229" i="20"/>
  <c r="J233" i="20"/>
  <c r="J237" i="20"/>
  <c r="J241" i="20"/>
  <c r="J245" i="20"/>
  <c r="J249" i="20"/>
  <c r="J253" i="20"/>
  <c r="J257" i="20"/>
  <c r="J261" i="20"/>
  <c r="J265" i="20"/>
  <c r="J270" i="20"/>
  <c r="J274" i="20"/>
  <c r="J278" i="20"/>
  <c r="J282" i="20"/>
  <c r="J286" i="20"/>
  <c r="J290" i="20"/>
  <c r="J294" i="20"/>
  <c r="J298" i="20"/>
  <c r="J302" i="20"/>
  <c r="J306" i="20"/>
  <c r="J310" i="20"/>
  <c r="J314" i="20"/>
  <c r="J318" i="20"/>
  <c r="J322" i="20"/>
  <c r="J326" i="20"/>
  <c r="J330" i="20"/>
  <c r="J334" i="20"/>
  <c r="J338" i="20"/>
  <c r="J342" i="20"/>
  <c r="J346" i="20"/>
  <c r="J13" i="20"/>
  <c r="J17" i="20"/>
  <c r="J22" i="20"/>
  <c r="J26" i="20"/>
  <c r="J30" i="20"/>
  <c r="J34" i="20"/>
  <c r="J38" i="20"/>
  <c r="J42" i="20"/>
  <c r="J46" i="20"/>
  <c r="J50" i="20"/>
  <c r="J54" i="20"/>
  <c r="J58" i="20"/>
  <c r="J62" i="20"/>
  <c r="J66" i="20"/>
  <c r="J70" i="20"/>
  <c r="J74" i="20"/>
  <c r="J78" i="20"/>
  <c r="J82" i="20"/>
  <c r="J86" i="20"/>
  <c r="J90" i="20"/>
  <c r="J94" i="20"/>
  <c r="J98" i="20"/>
  <c r="J102" i="20"/>
  <c r="J106" i="20"/>
  <c r="J110" i="20"/>
  <c r="J114" i="20"/>
  <c r="J118" i="20"/>
  <c r="J122" i="20"/>
  <c r="J126" i="20"/>
  <c r="J130" i="20"/>
  <c r="J134" i="20"/>
  <c r="J138" i="20"/>
  <c r="J142" i="20"/>
  <c r="J146" i="20"/>
  <c r="J150" i="20"/>
  <c r="J154" i="20"/>
  <c r="J158" i="20"/>
  <c r="J162" i="20"/>
  <c r="J166" i="20"/>
  <c r="J170" i="20"/>
  <c r="J174" i="20"/>
  <c r="J178" i="20"/>
  <c r="J182" i="20"/>
  <c r="J186" i="20"/>
  <c r="J190" i="20"/>
  <c r="J194" i="20"/>
  <c r="J198" i="20"/>
  <c r="J202" i="20"/>
  <c r="J206" i="20"/>
  <c r="J210" i="20"/>
  <c r="J214" i="20"/>
  <c r="J218" i="20"/>
  <c r="J222" i="20"/>
  <c r="J226" i="20"/>
  <c r="J230" i="20"/>
  <c r="J234" i="20"/>
  <c r="J238" i="20"/>
  <c r="J242" i="20"/>
  <c r="J246" i="20"/>
  <c r="J250" i="20"/>
  <c r="J254" i="20"/>
  <c r="J258" i="20"/>
  <c r="J262" i="20"/>
  <c r="J266" i="20"/>
  <c r="J271" i="20"/>
  <c r="J275" i="20"/>
  <c r="J279" i="20"/>
  <c r="J283" i="20"/>
  <c r="J287" i="20"/>
  <c r="J291" i="20"/>
  <c r="J295" i="20"/>
  <c r="J299" i="20"/>
  <c r="J303" i="20"/>
  <c r="J307" i="20"/>
  <c r="J311" i="20"/>
  <c r="J315" i="20"/>
  <c r="J319" i="20"/>
  <c r="J323" i="20"/>
  <c r="J327" i="20"/>
  <c r="J331" i="20"/>
  <c r="J335" i="20"/>
  <c r="J339" i="20"/>
  <c r="J343" i="20"/>
  <c r="J347" i="20"/>
  <c r="J351" i="20"/>
  <c r="J14" i="20"/>
  <c r="J31" i="20"/>
  <c r="J47" i="20"/>
  <c r="J63" i="20"/>
  <c r="J79" i="20"/>
  <c r="J95" i="20"/>
  <c r="J111" i="20"/>
  <c r="J127" i="20"/>
  <c r="J143" i="20"/>
  <c r="J159" i="20"/>
  <c r="J175" i="20"/>
  <c r="J191" i="20"/>
  <c r="J207" i="20"/>
  <c r="J223" i="20"/>
  <c r="J239" i="20"/>
  <c r="J255" i="20"/>
  <c r="J272" i="20"/>
  <c r="J288" i="20"/>
  <c r="J304" i="20"/>
  <c r="J320" i="20"/>
  <c r="J336" i="20"/>
  <c r="J349" i="20"/>
  <c r="J354" i="20"/>
  <c r="J358" i="20"/>
  <c r="J362" i="20"/>
  <c r="J366" i="20"/>
  <c r="J370" i="20"/>
  <c r="J374" i="20"/>
  <c r="J378" i="20"/>
  <c r="J382" i="20"/>
  <c r="J386" i="20"/>
  <c r="J390" i="20"/>
  <c r="J394" i="20"/>
  <c r="J399" i="20"/>
  <c r="J405" i="20"/>
  <c r="J410" i="20"/>
  <c r="H8" i="24"/>
  <c r="H13" i="24"/>
  <c r="H17" i="24"/>
  <c r="H19" i="24"/>
  <c r="H23" i="24"/>
  <c r="H27" i="24"/>
  <c r="J284" i="20"/>
  <c r="J348" i="20"/>
  <c r="J361" i="20"/>
  <c r="J373" i="20"/>
  <c r="J389" i="20"/>
  <c r="J404" i="20"/>
  <c r="H10" i="24"/>
  <c r="H16" i="24"/>
  <c r="H18" i="24"/>
  <c r="H22" i="24"/>
  <c r="H26" i="24"/>
  <c r="H30" i="24"/>
  <c r="J18" i="20"/>
  <c r="J35" i="20"/>
  <c r="J51" i="20"/>
  <c r="J67" i="20"/>
  <c r="J83" i="20"/>
  <c r="J99" i="20"/>
  <c r="J115" i="20"/>
  <c r="J131" i="20"/>
  <c r="J147" i="20"/>
  <c r="J163" i="20"/>
  <c r="J179" i="20"/>
  <c r="J195" i="20"/>
  <c r="J211" i="20"/>
  <c r="J227" i="20"/>
  <c r="J243" i="20"/>
  <c r="J259" i="20"/>
  <c r="J276" i="20"/>
  <c r="J292" i="20"/>
  <c r="J308" i="20"/>
  <c r="J324" i="20"/>
  <c r="J340" i="20"/>
  <c r="J350" i="20"/>
  <c r="J355" i="20"/>
  <c r="J359" i="20"/>
  <c r="J363" i="20"/>
  <c r="J367" i="20"/>
  <c r="J371" i="20"/>
  <c r="J375" i="20"/>
  <c r="J379" i="20"/>
  <c r="J383" i="20"/>
  <c r="J387" i="20"/>
  <c r="J391" i="20"/>
  <c r="J395" i="20"/>
  <c r="J402" i="20"/>
  <c r="J406" i="20"/>
  <c r="J411" i="20"/>
  <c r="H9" i="24"/>
  <c r="H11" i="24"/>
  <c r="H15" i="24"/>
  <c r="H21" i="24"/>
  <c r="H25" i="24"/>
  <c r="H29" i="24"/>
  <c r="J27" i="20"/>
  <c r="J139" i="20"/>
  <c r="J187" i="20"/>
  <c r="J219" i="20"/>
  <c r="J251" i="20"/>
  <c r="J300" i="20"/>
  <c r="J332" i="20"/>
  <c r="J357" i="20"/>
  <c r="J369" i="20"/>
  <c r="J381" i="20"/>
  <c r="J393" i="20"/>
  <c r="J408" i="20"/>
  <c r="H12" i="24"/>
  <c r="H20" i="24"/>
  <c r="H24" i="24"/>
  <c r="H28" i="24"/>
  <c r="J23" i="20"/>
  <c r="J39" i="20"/>
  <c r="J55" i="20"/>
  <c r="J71" i="20"/>
  <c r="J87" i="20"/>
  <c r="J103" i="20"/>
  <c r="J119" i="20"/>
  <c r="J135" i="20"/>
  <c r="J151" i="20"/>
  <c r="J167" i="20"/>
  <c r="J183" i="20"/>
  <c r="J199" i="20"/>
  <c r="J215" i="20"/>
  <c r="J231" i="20"/>
  <c r="J247" i="20"/>
  <c r="J263" i="20"/>
  <c r="J280" i="20"/>
  <c r="J296" i="20"/>
  <c r="J312" i="20"/>
  <c r="J328" i="20"/>
  <c r="J344" i="20"/>
  <c r="J352" i="20"/>
  <c r="J356" i="20"/>
  <c r="J360" i="20"/>
  <c r="J364" i="20"/>
  <c r="J368" i="20"/>
  <c r="J372" i="20"/>
  <c r="J376" i="20"/>
  <c r="J380" i="20"/>
  <c r="J384" i="20"/>
  <c r="J388" i="20"/>
  <c r="J392" i="20"/>
  <c r="J397" i="20"/>
  <c r="J403" i="20"/>
  <c r="J407" i="20"/>
  <c r="J412" i="20"/>
  <c r="J43" i="20"/>
  <c r="J59" i="20"/>
  <c r="J75" i="20"/>
  <c r="J91" i="20"/>
  <c r="J107" i="20"/>
  <c r="J123" i="20"/>
  <c r="J155" i="20"/>
  <c r="J171" i="20"/>
  <c r="J203" i="20"/>
  <c r="J235" i="20"/>
  <c r="J267" i="20"/>
  <c r="J316" i="20"/>
  <c r="J353" i="20"/>
  <c r="J365" i="20"/>
  <c r="J377" i="20"/>
  <c r="J385" i="20"/>
  <c r="J398" i="20"/>
  <c r="J413" i="20"/>
  <c r="H14" i="24"/>
  <c r="J268" i="20"/>
  <c r="J401" i="20"/>
  <c r="J409" i="20"/>
  <c r="J10" i="20"/>
  <c r="J396" i="20"/>
  <c r="J400" i="20"/>
  <c r="J20" i="20"/>
  <c r="J9" i="20"/>
  <c r="J15" i="26"/>
  <c r="J21" i="26"/>
  <c r="J27" i="26"/>
  <c r="J33" i="26"/>
  <c r="J10" i="26"/>
  <c r="J16" i="26"/>
  <c r="J22" i="26"/>
  <c r="J28" i="26"/>
  <c r="J34" i="26"/>
  <c r="J11" i="26"/>
  <c r="J17" i="26"/>
  <c r="J23" i="26"/>
  <c r="J29" i="26"/>
  <c r="J35" i="26"/>
  <c r="J18" i="26"/>
  <c r="J24" i="26"/>
  <c r="J30" i="26"/>
  <c r="J36" i="26"/>
  <c r="J13" i="26"/>
  <c r="J19" i="26"/>
  <c r="J25" i="26"/>
  <c r="J31" i="26"/>
  <c r="J37" i="26"/>
  <c r="J14" i="26"/>
  <c r="J20" i="26"/>
  <c r="J26" i="26"/>
  <c r="J32" i="26"/>
  <c r="J38" i="26"/>
  <c r="J9" i="26"/>
  <c r="J12" i="26"/>
  <c r="J8" i="26"/>
  <c r="K12" i="2"/>
  <c r="K18" i="2"/>
  <c r="K24" i="2"/>
  <c r="K30" i="2"/>
  <c r="K36" i="2"/>
  <c r="K42" i="2"/>
  <c r="K48" i="2"/>
  <c r="K54" i="2"/>
  <c r="K60" i="2"/>
  <c r="K49" i="2"/>
  <c r="K61" i="2"/>
  <c r="K14" i="2"/>
  <c r="K20" i="2"/>
  <c r="K32" i="2"/>
  <c r="K44" i="2"/>
  <c r="K56" i="2"/>
  <c r="K15" i="2"/>
  <c r="K21" i="2"/>
  <c r="K33" i="2"/>
  <c r="K45" i="2"/>
  <c r="K57" i="2"/>
  <c r="K22" i="2"/>
  <c r="K34" i="2"/>
  <c r="K46" i="2"/>
  <c r="K58" i="2"/>
  <c r="K64" i="2"/>
  <c r="K17" i="2"/>
  <c r="K29" i="2"/>
  <c r="K41" i="2"/>
  <c r="K47" i="2"/>
  <c r="K13" i="2"/>
  <c r="K19" i="2"/>
  <c r="K25" i="2"/>
  <c r="K31" i="2"/>
  <c r="K37" i="2"/>
  <c r="K43" i="2"/>
  <c r="K55" i="2"/>
  <c r="K26" i="2"/>
  <c r="K38" i="2"/>
  <c r="K50" i="2"/>
  <c r="K62" i="2"/>
  <c r="K27" i="2"/>
  <c r="K39" i="2"/>
  <c r="K51" i="2"/>
  <c r="K63" i="2"/>
  <c r="K16" i="2"/>
  <c r="K28" i="2"/>
  <c r="K40" i="2"/>
  <c r="K52" i="2"/>
  <c r="K11" i="2"/>
  <c r="K23" i="2"/>
  <c r="K35" i="2"/>
  <c r="K53" i="2"/>
  <c r="K59" i="2"/>
  <c r="K10" i="2"/>
  <c r="K9" i="2"/>
  <c r="K8" i="2"/>
  <c r="D21" i="1"/>
  <c r="D15" i="1"/>
  <c r="D34" i="1"/>
  <c r="D28" i="1"/>
  <c r="D41" i="1"/>
  <c r="D20" i="1"/>
  <c r="D14" i="1"/>
  <c r="D33" i="1"/>
  <c r="D27" i="1"/>
  <c r="D40" i="1"/>
  <c r="D19" i="1"/>
  <c r="D13" i="1"/>
  <c r="D32" i="1"/>
  <c r="D26" i="1"/>
  <c r="D39" i="1"/>
  <c r="D18" i="1"/>
  <c r="D12" i="1"/>
  <c r="D31" i="1"/>
  <c r="D25" i="1"/>
  <c r="D38" i="1"/>
  <c r="D17" i="1"/>
  <c r="D36" i="1"/>
  <c r="D30" i="1"/>
  <c r="D24" i="1"/>
  <c r="D42" i="1"/>
  <c r="D16" i="1"/>
  <c r="D35" i="1"/>
  <c r="D29" i="1"/>
  <c r="D23" i="1"/>
  <c r="D10" i="1"/>
</calcChain>
</file>

<file path=xl/sharedStrings.xml><?xml version="1.0" encoding="utf-8"?>
<sst xmlns="http://schemas.openxmlformats.org/spreadsheetml/2006/main" count="19038" uniqueCount="4608">
  <si>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</si>
  <si>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</si>
  <si>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</si>
  <si>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</si>
  <si>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</si>
  <si>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</si>
  <si>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</si>
  <si>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</si>
  <si>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(1)</t>
  </si>
  <si>
    <t>(2)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</si>
  <si>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</si>
  <si>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</si>
  <si>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</si>
  <si>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</si>
  <si>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</si>
  <si>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</si>
  <si>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</si>
  <si>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</si>
  <si>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</si>
  <si>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</si>
  <si>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</si>
  <si>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</si>
  <si>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</si>
  <si>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</si>
  <si>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</si>
  <si>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</si>
  <si>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</si>
  <si>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</si>
  <si>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</si>
  <si>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</si>
  <si>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</si>
  <si>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</si>
  <si>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</si>
  <si>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</si>
  <si>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</si>
  <si>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</si>
  <si>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</si>
  <si>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</si>
  <si>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</si>
  <si>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</si>
  <si>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</si>
  <si>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</si>
  <si>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</si>
  <si>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</si>
  <si>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</si>
  <si>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</si>
  <si>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</si>
  <si>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</si>
  <si>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</si>
  <si>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</si>
  <si>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</si>
  <si>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</si>
  <si>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</si>
  <si>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</si>
  <si>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</si>
  <si>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</si>
  <si>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</si>
  <si>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</si>
  <si>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</si>
  <si>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</si>
  <si>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</si>
  <si>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</si>
  <si>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</si>
  <si>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</si>
  <si>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</si>
  <si>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</si>
  <si>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</si>
  <si>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</si>
  <si>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</si>
  <si>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</si>
  <si>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</si>
  <si>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</si>
  <si>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</si>
  <si>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</si>
  <si>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</si>
  <si>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</si>
  <si>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</si>
  <si>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</si>
  <si>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</si>
  <si>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</si>
  <si>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</si>
  <si>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</si>
  <si>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</si>
  <si>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</si>
  <si>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</si>
  <si>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</si>
  <si>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</si>
  <si>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</si>
  <si>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</si>
  <si>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</si>
  <si>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</si>
  <si>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</si>
  <si>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</si>
  <si>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</si>
  <si>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</si>
  <si>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</si>
  <si>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</si>
  <si>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</si>
  <si>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</si>
  <si>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</si>
  <si>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דולר אמריקאי</t>
  </si>
  <si>
    <t>ASX</t>
  </si>
  <si>
    <t>אירו</t>
  </si>
  <si>
    <t>השקעות ואחזקות</t>
  </si>
  <si>
    <t>לירה שטרלינג</t>
  </si>
  <si>
    <t>דולר קנדי</t>
  </si>
  <si>
    <t>סה"כ חוזים עתידיים</t>
  </si>
  <si>
    <t>דולר אוסטרלי</t>
  </si>
  <si>
    <t>אחר</t>
  </si>
  <si>
    <t>קלינטק</t>
  </si>
  <si>
    <t>שירותים</t>
  </si>
  <si>
    <t>שירותים פיננסיים</t>
  </si>
  <si>
    <t>תוכנה ואינטרנט</t>
  </si>
  <si>
    <t>תקשורת ומדיה</t>
  </si>
  <si>
    <t>10. מוצרים מובנים</t>
  </si>
  <si>
    <t>נכס הבסיס</t>
  </si>
  <si>
    <t>סה"כ מוצרים מובנים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</si>
  <si>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</si>
  <si>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</si>
  <si>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</si>
  <si>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</si>
  <si>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</si>
  <si>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</si>
  <si>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</si>
  <si>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</si>
  <si>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קונסורציום כן/לא</t>
  </si>
  <si>
    <t>שיעור ריבית ממוצע</t>
  </si>
  <si>
    <t>מידרוג</t>
  </si>
  <si>
    <t>סה"כ הלוואות</t>
  </si>
  <si>
    <t>תנאי ושיעור ריבית</t>
  </si>
  <si>
    <t>סה"כ  פקדונות מעל 3 חודשים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</si>
  <si>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</si>
  <si>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</si>
  <si>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</si>
  <si>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</si>
  <si>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</si>
  <si>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שם המדרג</t>
  </si>
  <si>
    <t>שעור הריבית</t>
  </si>
  <si>
    <t>תשואה לפדיון</t>
  </si>
  <si>
    <t>סה"כ השקעה בחברות מוחזקות</t>
  </si>
  <si>
    <t>סה"כ השקעות אחרות</t>
  </si>
  <si>
    <t>סכום ההתחייבות</t>
  </si>
  <si>
    <t>תאריך סיום ההתחייבות</t>
  </si>
  <si>
    <t>סה"כ יתרות התחייבות להשקעה</t>
  </si>
  <si>
    <t>ריבית אפקטיבית</t>
  </si>
  <si>
    <t>עלות מתואמת</t>
  </si>
  <si>
    <t>סה"כ אג"ח קונצרני סחיר</t>
  </si>
  <si>
    <t>סה"כ אג"ח קונצרני לא סחיר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</si>
  <si>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</si>
  <si>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</si>
  <si>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</si>
  <si>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</si>
  <si>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</si>
  <si>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</si>
  <si>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</si>
  <si>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</si>
  <si>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</si>
  <si>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</si>
  <si>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</si>
  <si>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</si>
  <si>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</si>
  <si>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</si>
  <si>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</si>
  <si>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</si>
  <si>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</si>
  <si>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579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</si>
  <si>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</si>
  <si>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</si>
  <si>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</si>
  <si>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</si>
  <si>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</si>
  <si>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</si>
  <si>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כתר נורבגי</t>
  </si>
  <si>
    <t>סה"כ בישראל</t>
  </si>
  <si>
    <t>סה"כ יתרת מזומנים ועו"ש בש"ח</t>
  </si>
  <si>
    <t>1111111111- 11- בנק דיסקונט</t>
  </si>
  <si>
    <t>ilAAA</t>
  </si>
  <si>
    <t>S&amp;P מעלות</t>
  </si>
  <si>
    <t>1111111111- 12- בנק הפועלים</t>
  </si>
  <si>
    <t>1111111111- 26- יובנק בע"מ</t>
  </si>
  <si>
    <t>1111111111- 10- לאומי</t>
  </si>
  <si>
    <t>סה"כ יתרת מזומנים ועו"ש נקובים במט"ח</t>
  </si>
  <si>
    <t>0</t>
  </si>
  <si>
    <t>130018- 12- בנק הפועלים</t>
  </si>
  <si>
    <t>20001- 11- בנק דיסקונט</t>
  </si>
  <si>
    <t>20001- 12- בנק הפועלים</t>
  </si>
  <si>
    <t>20001- 26- יובנק בע"מ</t>
  </si>
  <si>
    <t>20001- 10- לאומי</t>
  </si>
  <si>
    <t>100006- 11- בנק דיסקונט</t>
  </si>
  <si>
    <t>100006- 12- בנק הפועלים</t>
  </si>
  <si>
    <t>100006- 10- לאומי</t>
  </si>
  <si>
    <t>20003- 11- בנק דיסקונט</t>
  </si>
  <si>
    <t>20003- 12- בנק הפועלים</t>
  </si>
  <si>
    <t>20003- 26- יובנק בע"מ</t>
  </si>
  <si>
    <t>20003- 10- לאומי</t>
  </si>
  <si>
    <t>200010- 12- בנק הפועלים</t>
  </si>
  <si>
    <t>70002- 11- בנק דיסקונט</t>
  </si>
  <si>
    <t>70002- 12- בנק הפועלים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</si>
  <si>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</si>
  <si>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</si>
  <si>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</si>
  <si>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</si>
  <si>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</si>
  <si>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</si>
  <si>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</si>
  <si>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</si>
  <si>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</si>
  <si>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</si>
  <si>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</si>
  <si>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</si>
  <si>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</si>
  <si>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</si>
  <si>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</si>
  <si>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</si>
  <si>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</si>
  <si>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</si>
  <si>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1025- גליל</t>
  </si>
  <si>
    <t>1135912</t>
  </si>
  <si>
    <t>ממשל צמודה 1131- גליל</t>
  </si>
  <si>
    <t>1172220</t>
  </si>
  <si>
    <t>30/06/21</t>
  </si>
  <si>
    <t>ממשל צמודה 1151- גליל</t>
  </si>
  <si>
    <t>1168301</t>
  </si>
  <si>
    <t>31/01/21</t>
  </si>
  <si>
    <t>ממשלתי צמוד 841- גליל</t>
  </si>
  <si>
    <t>1120583</t>
  </si>
  <si>
    <t>ממשלתי צמודה 0536- גליל</t>
  </si>
  <si>
    <t>1097708</t>
  </si>
  <si>
    <t>31/12/12</t>
  </si>
  <si>
    <t>ממשלתית צמודה 0.5% 0529- גליל</t>
  </si>
  <si>
    <t>1157023</t>
  </si>
  <si>
    <t>31/03/19</t>
  </si>
  <si>
    <t>ממשלתית צמודה 0726- גליל</t>
  </si>
  <si>
    <t>1169564</t>
  </si>
  <si>
    <t>ממשלתית צמודה 1.10% 1028- גליל</t>
  </si>
  <si>
    <t>1197326</t>
  </si>
  <si>
    <t>31/07/23</t>
  </si>
  <si>
    <t>סה"כ לא צמודות</t>
  </si>
  <si>
    <t>סה"כ מלווה קצר מועד</t>
  </si>
  <si>
    <t>מ.ק.מ. 414- בנק ישראל- מק"מ</t>
  </si>
  <si>
    <t>8240418</t>
  </si>
  <si>
    <t>30/04/23</t>
  </si>
  <si>
    <t>מלווה קצר מועד 1114- בנק ישראל- מק"מ</t>
  </si>
  <si>
    <t>8241119</t>
  </si>
  <si>
    <t>30/11/23</t>
  </si>
  <si>
    <t>מלווה קצר מועד 114- בנק ישראל- מק"מ</t>
  </si>
  <si>
    <t>8240111</t>
  </si>
  <si>
    <t>31/01/23</t>
  </si>
  <si>
    <t>מלווה קצר מועד 1214- בנק ישראל- מק"מ</t>
  </si>
  <si>
    <t>8241218</t>
  </si>
  <si>
    <t>31/12/23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</si>
  <si>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</si>
  <si>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</si>
  <si>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</si>
  <si>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</si>
  <si>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</si>
  <si>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</si>
  <si>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מלווה קצר מועד 814- בנק ישראל- מק"מ</t>
  </si>
  <si>
    <t>8240814</t>
  </si>
  <si>
    <t>28/09/23</t>
  </si>
  <si>
    <t>מלווה קצר מועד 914- בנק ישראל- מק"מ</t>
  </si>
  <si>
    <t>8240913</t>
  </si>
  <si>
    <t>מקמ 524- בנק ישראל- מק"מ</t>
  </si>
  <si>
    <t>8240525</t>
  </si>
  <si>
    <t>31/05/23</t>
  </si>
  <si>
    <t>מקמ 614- בנק ישראל- מק"מ</t>
  </si>
  <si>
    <t>8240616</t>
  </si>
  <si>
    <t>29/06/23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</si>
  <si>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</si>
  <si>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</si>
  <si>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</si>
  <si>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</si>
  <si>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</si>
  <si>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</si>
  <si>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</si>
  <si>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</si>
  <si>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</si>
  <si>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</si>
  <si>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</si>
  <si>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</si>
  <si>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</si>
  <si>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</si>
  <si>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</si>
  <si>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28/02/22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</si>
  <si>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</si>
  <si>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</si>
  <si>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</si>
  <si>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</si>
  <si>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</si>
  <si>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</si>
  <si>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13/05/14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</si>
  <si>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</si>
  <si>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</si>
  <si>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</si>
  <si>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</si>
  <si>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</si>
  <si>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</si>
  <si>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31/03/20</t>
  </si>
  <si>
    <t>ממשלתית שקלית 1.3% 04/32- שחר</t>
  </si>
  <si>
    <t>1180660</t>
  </si>
  <si>
    <t>31/10/21</t>
  </si>
  <si>
    <t>ממשלתית שקלית 537ב 1.5% 05/37- שחר</t>
  </si>
  <si>
    <t>1166180</t>
  </si>
  <si>
    <t>30/06/20</t>
  </si>
  <si>
    <t>סה"כ גילון</t>
  </si>
  <si>
    <t>ממשלתי משתנה 1130- גילון חדש</t>
  </si>
  <si>
    <t>1166552</t>
  </si>
  <si>
    <t>30/11/22</t>
  </si>
  <si>
    <t>ממשלתית משתנה 05/26 0.0866%- גילון חדש</t>
  </si>
  <si>
    <t>1141795</t>
  </si>
  <si>
    <t>31/10/22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</si>
  <si>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</si>
  <si>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</si>
  <si>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</si>
  <si>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</si>
  <si>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A+</t>
  </si>
  <si>
    <t>Fitch</t>
  </si>
  <si>
    <t>ISRAEL 6.5 11/06/31- ISRELE</t>
  </si>
  <si>
    <t>XS2715285230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</si>
  <si>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</si>
  <si>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</si>
  <si>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</si>
  <si>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</si>
  <si>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</si>
  <si>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</si>
  <si>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</si>
  <si>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</si>
  <si>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</si>
  <si>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 אגח 68- מזרחי טפחות חברה להנפקות בע"מ</t>
  </si>
  <si>
    <t>1202142</t>
  </si>
  <si>
    <t>520032046</t>
  </si>
  <si>
    <t>בנקים</t>
  </si>
  <si>
    <t>Aaa.il</t>
  </si>
  <si>
    <t>מזרחי טפחות הנפ 9/24- מזרחי טפחות חברה להנפקות בע"מ</t>
  </si>
  <si>
    <t>2310217</t>
  </si>
  <si>
    <t>מקורות אגח 11- מקורות חברת מים בע"מ</t>
  </si>
  <si>
    <t>1158476</t>
  </si>
  <si>
    <t>520010869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</si>
  <si>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</si>
  <si>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</si>
  <si>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</si>
  <si>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</si>
  <si>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</si>
  <si>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</si>
  <si>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</si>
  <si>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12/09/16</t>
  </si>
  <si>
    <t>חשמל אגח 31- חברת החשמל לישראל בע"מ</t>
  </si>
  <si>
    <t>6000285</t>
  </si>
  <si>
    <t>חשמל אגח 32- חברת החשמל לישראל בע"מ</t>
  </si>
  <si>
    <t>6000384</t>
  </si>
  <si>
    <t>29/07/21</t>
  </si>
  <si>
    <t>חשמל אגח 33- חברת החשמל לישראל בע"מ</t>
  </si>
  <si>
    <t>6000392</t>
  </si>
  <si>
    <t>31/08/22</t>
  </si>
  <si>
    <t>חשמל אגח 34- חברת החשמל לישראל בע"מ</t>
  </si>
  <si>
    <t>1196781</t>
  </si>
  <si>
    <t>חשמל אגח 35- חברת החשמל לישראל בע"מ</t>
  </si>
  <si>
    <t>1196799</t>
  </si>
  <si>
    <t>עזריאלי אגח ד- קבוצת עזריאלי בע"מ (לשעבר קנית מימון)</t>
  </si>
  <si>
    <t>1138650</t>
  </si>
  <si>
    <t>510960719</t>
  </si>
  <si>
    <t>נדלן מניב בישראל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</si>
  <si>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</si>
  <si>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</si>
  <si>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</si>
  <si>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</si>
  <si>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</si>
  <si>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</si>
  <si>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ilAA+</t>
  </si>
  <si>
    <t>עזריאלי אגח ח- קבוצת עזריאלי בע"מ (לשעבר קנית מימון)</t>
  </si>
  <si>
    <t>1178680</t>
  </si>
  <si>
    <t>*גב ים אגח ט- חברת גב-ים לקרקעות בע"מ</t>
  </si>
  <si>
    <t>7590219</t>
  </si>
  <si>
    <t>520001736</t>
  </si>
  <si>
    <t>ilAA</t>
  </si>
  <si>
    <t>*גב ים אגח י- חברת גב-ים לקרקעות בע"מ</t>
  </si>
  <si>
    <t>7590284</t>
  </si>
  <si>
    <t>31/05/22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</si>
  <si>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</si>
  <si>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</si>
  <si>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</si>
  <si>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</si>
  <si>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</si>
  <si>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Aa2.il</t>
  </si>
  <si>
    <t>30/11/21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</si>
  <si>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</si>
  <si>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</si>
  <si>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</si>
  <si>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</si>
  <si>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</si>
  <si>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</si>
  <si>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</si>
  <si>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</si>
  <si>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22/02/17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</si>
  <si>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</si>
  <si>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</si>
  <si>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</si>
  <si>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</si>
  <si>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</si>
  <si>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</si>
  <si>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</si>
  <si>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</si>
  <si>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</si>
  <si>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</si>
  <si>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</si>
  <si>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</si>
  <si>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</si>
  <si>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</si>
  <si>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</si>
  <si>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31/08/21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</si>
  <si>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</si>
  <si>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</si>
  <si>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</si>
  <si>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</si>
  <si>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</si>
  <si>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29/10/20</t>
  </si>
  <si>
    <t>*ריט 1 אגח ד- ריט 1 בע"מ</t>
  </si>
  <si>
    <t>1129899</t>
  </si>
  <si>
    <t>513821488</t>
  </si>
  <si>
    <t>*ריט 1 אגח ו- ריט 1 בע"מ</t>
  </si>
  <si>
    <t>1138544</t>
  </si>
  <si>
    <t>18/09/16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</si>
  <si>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</si>
  <si>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</si>
  <si>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</si>
  <si>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</si>
  <si>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</si>
  <si>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</si>
  <si>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</si>
  <si>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</si>
  <si>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</si>
  <si>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</si>
  <si>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14/12/16</t>
  </si>
  <si>
    <t>אמות אגח ו- אמות השקעות בע"מ</t>
  </si>
  <si>
    <t>1158609</t>
  </si>
  <si>
    <t>אמות אגח ח- אמות השקעות בע"מ</t>
  </si>
  <si>
    <t>1172782</t>
  </si>
  <si>
    <t>ארפורט אגח ט- איירפורט סיטי בע"מ</t>
  </si>
  <si>
    <t>1160944</t>
  </si>
  <si>
    <t>ארפורט אגח יא- איירפורט סיטי בע"מ</t>
  </si>
  <si>
    <t>1195999</t>
  </si>
  <si>
    <t>ביג  ח- ביג מרכזי קניות (2004) בע"מ</t>
  </si>
  <si>
    <t>1138924</t>
  </si>
  <si>
    <t>513623314</t>
  </si>
  <si>
    <t>ביג אגח יא- ביג מרכזי קניות (2004) בע"מ</t>
  </si>
  <si>
    <t>1151117</t>
  </si>
  <si>
    <t>ביג אגח יד- ביג מרכזי קניות (2004) בע"מ</t>
  </si>
  <si>
    <t>1161512</t>
  </si>
  <si>
    <t>30/01/20</t>
  </si>
  <si>
    <t>הפניקס אגח 5- הפניקס אחזקות בע"מ</t>
  </si>
  <si>
    <t>7670284</t>
  </si>
  <si>
    <t>520017450</t>
  </si>
  <si>
    <t>ביטוח</t>
  </si>
  <si>
    <t>30/09/20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</si>
  <si>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</si>
  <si>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</si>
  <si>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</si>
  <si>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</si>
  <si>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</si>
  <si>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</si>
  <si>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</si>
  <si>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520018078</t>
  </si>
  <si>
    <t>לאומי התח נד404- בנק לאומי לישראל בע"מ</t>
  </si>
  <si>
    <t>6040471</t>
  </si>
  <si>
    <t>לאומי התח נדח' סד' 405- בנק לאומי לישראל בע"מ</t>
  </si>
  <si>
    <t>6040620</t>
  </si>
  <si>
    <t>31/03/22</t>
  </si>
  <si>
    <t>לאומי כתבי התח נד סד' 402- בנק לאומי לישראל בע"מ</t>
  </si>
  <si>
    <t>6040398</t>
  </si>
  <si>
    <t>פועלים  י קוקו צמוד- בנק הפועלים בע"מ</t>
  </si>
  <si>
    <t>1199892</t>
  </si>
  <si>
    <t>520000118</t>
  </si>
  <si>
    <t>פועלים התח נד יא- בנק הפועלים בע"מ</t>
  </si>
  <si>
    <t>1201466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</si>
  <si>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</si>
  <si>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</si>
  <si>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</si>
  <si>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</si>
  <si>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</si>
  <si>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</si>
  <si>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פועלים ט' קוקו צמוד- בנק הפועלים בע"מ</t>
  </si>
  <si>
    <t>1199884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</si>
  <si>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</si>
  <si>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</si>
  <si>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</si>
  <si>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</si>
  <si>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</si>
  <si>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*מגה אור אגח 8- מגה אור החזקות בע"מ</t>
  </si>
  <si>
    <t>1147602</t>
  </si>
  <si>
    <t>513257873</t>
  </si>
  <si>
    <t>ilAA-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</si>
  <si>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</si>
  <si>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</si>
  <si>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</si>
  <si>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</si>
  <si>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31/03/21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</si>
  <si>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</si>
  <si>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</si>
  <si>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</si>
  <si>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</si>
  <si>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</si>
  <si>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</si>
  <si>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</si>
  <si>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Aa3.il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</si>
  <si>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</si>
  <si>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</si>
  <si>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</si>
  <si>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</si>
  <si>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</si>
  <si>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</si>
  <si>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</si>
  <si>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</si>
  <si>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</si>
  <si>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</si>
  <si>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</si>
  <si>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</si>
  <si>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ביג מרכזי קניות יב- ביג מרכזי קניות (2004) בע"מ</t>
  </si>
  <si>
    <t>1156231</t>
  </si>
  <si>
    <t>בינלאומי הנפק התח כו- הבינלאומי הראשון הנפקות בע"מ</t>
  </si>
  <si>
    <t>1185537</t>
  </si>
  <si>
    <t>513141879</t>
  </si>
  <si>
    <t>בינלאומי הנפק התח כז- הבינלאומי הראשון הנפקות בע"מ</t>
  </si>
  <si>
    <t>1189497</t>
  </si>
  <si>
    <t>29/09/22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</si>
  <si>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</si>
  <si>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</si>
  <si>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</si>
  <si>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</si>
  <si>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</si>
  <si>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</si>
  <si>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</si>
  <si>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</si>
  <si>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</si>
  <si>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</si>
  <si>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</si>
  <si>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</si>
  <si>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</si>
  <si>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</si>
  <si>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</si>
  <si>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</si>
  <si>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</si>
  <si>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</si>
  <si>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</si>
  <si>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</si>
  <si>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</si>
  <si>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</si>
  <si>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</si>
  <si>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</si>
  <si>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</si>
  <si>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29/12/22</t>
  </si>
  <si>
    <t>מזרחי טפ הנפק התח 69- מזרחי טפחות חברה להנפקות בע"מ</t>
  </si>
  <si>
    <t>1202159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</si>
  <si>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</si>
  <si>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</si>
  <si>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</si>
  <si>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</si>
  <si>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</si>
  <si>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</si>
  <si>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</si>
  <si>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</si>
  <si>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</si>
  <si>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</si>
  <si>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</si>
  <si>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</si>
  <si>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ג- ג'נריישן קפיטל בע"מ</t>
  </si>
  <si>
    <t>1184555</t>
  </si>
  <si>
    <t>515846558</t>
  </si>
  <si>
    <t>ilA+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</si>
  <si>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</si>
  <si>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</si>
  <si>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</si>
  <si>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</si>
  <si>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</si>
  <si>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</si>
  <si>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</si>
  <si>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25/07/18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</si>
  <si>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</si>
  <si>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</si>
  <si>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</si>
  <si>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</si>
  <si>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</si>
  <si>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</si>
  <si>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</si>
  <si>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</si>
  <si>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*סלקום אגח ח- סלקום ישראל בע"מ</t>
  </si>
  <si>
    <t>1132828</t>
  </si>
  <si>
    <t>511930125</t>
  </si>
  <si>
    <t>*פז נפט  ו- פז חברת הנפט בע"מ</t>
  </si>
  <si>
    <t>1139542</t>
  </si>
  <si>
    <t>510216054</t>
  </si>
  <si>
    <t>01/12/16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</si>
  <si>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</si>
  <si>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</si>
  <si>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</si>
  <si>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</si>
  <si>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</si>
  <si>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</si>
  <si>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</si>
  <si>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</si>
  <si>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</si>
  <si>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</si>
  <si>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</si>
  <si>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</si>
  <si>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</si>
  <si>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</si>
  <si>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אלון רבוע אגח ט- אלון רבוע כחול ישראל בעמ</t>
  </si>
  <si>
    <t>1197284</t>
  </si>
  <si>
    <t>520042847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</si>
  <si>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</si>
  <si>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</si>
  <si>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</si>
  <si>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</si>
  <si>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</si>
  <si>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19/12/17</t>
  </si>
  <si>
    <t>גירון אגח ח- גירון פיתוח ובניה בע"מ</t>
  </si>
  <si>
    <t>1183151</t>
  </si>
  <si>
    <t>31/01/22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</si>
  <si>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</si>
  <si>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</si>
  <si>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</si>
  <si>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</si>
  <si>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</si>
  <si>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</si>
  <si>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</si>
  <si>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</si>
  <si>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</si>
  <si>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</si>
  <si>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30/06/22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</si>
  <si>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</si>
  <si>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</si>
  <si>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</si>
  <si>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</si>
  <si>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</si>
  <si>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</si>
  <si>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</si>
  <si>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*פתאל החזקות אגח ד- פתאל החזקות 1998 בע"מ</t>
  </si>
  <si>
    <t>1188192</t>
  </si>
  <si>
    <t>512607888</t>
  </si>
  <si>
    <t>מלונאות ותיירות</t>
  </si>
  <si>
    <t>A2.il</t>
  </si>
  <si>
    <t>אפי נכסים אגח 8- אפי נכסים בע"מ</t>
  </si>
  <si>
    <t>1142231</t>
  </si>
  <si>
    <t>510560188</t>
  </si>
  <si>
    <t>נדלן מניב בחול</t>
  </si>
  <si>
    <t>אפי נכסים אגח טו- אפי נכסים בע"מ</t>
  </si>
  <si>
    <t>1199603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</si>
  <si>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</si>
  <si>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</si>
  <si>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</si>
  <si>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</si>
  <si>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</si>
  <si>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</si>
  <si>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</si>
  <si>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</si>
  <si>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</si>
  <si>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ilA</t>
  </si>
  <si>
    <t>אשטרום קבוצה אגח ה- אשטרום נכסים בע"מ</t>
  </si>
  <si>
    <t>1199579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</si>
  <si>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</si>
  <si>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</si>
  <si>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</si>
  <si>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</si>
  <si>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</si>
  <si>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</si>
  <si>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</si>
  <si>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</si>
  <si>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</si>
  <si>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</si>
  <si>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</si>
  <si>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</si>
  <si>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</si>
  <si>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ג'י סיטי  אגח יג- ג'י סיטי בע"מ</t>
  </si>
  <si>
    <t>1260652</t>
  </si>
  <si>
    <t>A3.il</t>
  </si>
  <si>
    <t>ג'י סיטי אג יז- ג'י סיטי בע"מ</t>
  </si>
  <si>
    <t>1198142</t>
  </si>
  <si>
    <t>ג'י סיטי אגח יב- ג'י סיטי בע"מ</t>
  </si>
  <si>
    <t>1260603</t>
  </si>
  <si>
    <t>ג'י סיטי אגח יד- ג'י סיטי בע"מ</t>
  </si>
  <si>
    <t>1260736</t>
  </si>
  <si>
    <t>הכשרת הישוב אג"ח 23- חברת הכשרת הישוב בישראל בע"מ</t>
  </si>
  <si>
    <t>6120323</t>
  </si>
  <si>
    <t>הכשרת הישוב אגח 24- חברת הכשרת הישוב בישראל בע"מ</t>
  </si>
  <si>
    <t>1191519</t>
  </si>
  <si>
    <t>מגוריט אגח ב- מגוריט ישראל בעמ</t>
  </si>
  <si>
    <t>1168350</t>
  </si>
  <si>
    <t>515434074</t>
  </si>
  <si>
    <t>31/08/20</t>
  </si>
  <si>
    <t>מגוריט אגח ג- מגוריט ישראל בעמ</t>
  </si>
  <si>
    <t>1175975</t>
  </si>
  <si>
    <t>מגוריט אגח ד- מגוריט ישראל בעמ</t>
  </si>
  <si>
    <t>1185834</t>
  </si>
  <si>
    <t>28/04/22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</si>
  <si>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</si>
  <si>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</si>
  <si>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</si>
  <si>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</si>
  <si>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</si>
  <si>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</si>
  <si>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</si>
  <si>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</si>
  <si>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</si>
  <si>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ארי נדלן אגח א- ארי נדל"ן(ארנה) השקעות בע"מ</t>
  </si>
  <si>
    <t>3660156</t>
  </si>
  <si>
    <t>520038332</t>
  </si>
  <si>
    <t>משק אנרגיה אגח א- משק אנרגיה-אנרגיות מתחדשות בע"מ</t>
  </si>
  <si>
    <t>1169531</t>
  </si>
  <si>
    <t>516167343</t>
  </si>
  <si>
    <t>תעשיה אוירית אגח ד- התעשיה האוירית לישראל בע"מ</t>
  </si>
  <si>
    <t>1133131</t>
  </si>
  <si>
    <t>520027194</t>
  </si>
  <si>
    <t>ביטחוניות</t>
  </si>
  <si>
    <t>*גב ים אגח ח- חברת גב-ים לקרקעות בע"מ</t>
  </si>
  <si>
    <t>7590151</t>
  </si>
  <si>
    <t>הפניקס אגח 6- הפניקס אחזקות בע"מ</t>
  </si>
  <si>
    <t>7670334</t>
  </si>
  <si>
    <t>31/10/23</t>
  </si>
  <si>
    <t>הראל השקעות אגח א- הראל השקעות בביטוח ושרותים פיננסים בע"מ</t>
  </si>
  <si>
    <t>5850110</t>
  </si>
  <si>
    <t>520033986</t>
  </si>
  <si>
    <t>וילאר אינטרנ' ח'- וילאר אינטרנשיונל בע"מ</t>
  </si>
  <si>
    <t>4160156</t>
  </si>
  <si>
    <t>520038910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</si>
  <si>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</si>
  <si>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</si>
  <si>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</si>
  <si>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</si>
  <si>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</si>
  <si>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</si>
  <si>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</si>
  <si>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</si>
  <si>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</si>
  <si>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</si>
  <si>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</si>
  <si>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</si>
  <si>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</si>
  <si>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</si>
  <si>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</si>
  <si>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כלל אגח יא- כללביט מימון בע"מ</t>
  </si>
  <si>
    <t>1160647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</si>
  <si>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</si>
  <si>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</si>
  <si>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</si>
  <si>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</si>
  <si>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</si>
  <si>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</si>
  <si>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</si>
  <si>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</si>
  <si>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</si>
  <si>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</si>
  <si>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</si>
  <si>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</si>
  <si>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</si>
  <si>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</si>
  <si>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</si>
  <si>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</si>
  <si>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</si>
  <si>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מסחר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</si>
  <si>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</si>
  <si>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</si>
  <si>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</si>
  <si>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</si>
  <si>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</si>
  <si>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</si>
  <si>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</si>
  <si>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</si>
  <si>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</si>
  <si>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</si>
  <si>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</si>
  <si>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</si>
  <si>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</si>
  <si>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</si>
  <si>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</si>
  <si>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</si>
  <si>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*פז נפט  אגח ח- פז חברת הנפט בע"מ</t>
  </si>
  <si>
    <t>1162817</t>
  </si>
  <si>
    <t>*פרטנר אגח ו- חברת פרטנר תקשורת בע"מ</t>
  </si>
  <si>
    <t>1141415</t>
  </si>
  <si>
    <t>520044314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</si>
  <si>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</si>
  <si>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</si>
  <si>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</si>
  <si>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</si>
  <si>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</si>
  <si>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</si>
  <si>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</si>
  <si>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</si>
  <si>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אלון רבוע כחול אגח ח- אלון רבוע כחול ישראל בעמ</t>
  </si>
  <si>
    <t>1197276</t>
  </si>
  <si>
    <t>ממן אגח ב- ממן-מסופי מטען וניטול בע"מ</t>
  </si>
  <si>
    <t>2380046</t>
  </si>
  <si>
    <t>520036435</t>
  </si>
  <si>
    <t>שפיר הנדס אגח ג- שפיר הנדסה חוצה ישראל צפון בע"מ</t>
  </si>
  <si>
    <t>1178417</t>
  </si>
  <si>
    <t>514892801</t>
  </si>
  <si>
    <t>מתכת ומוצרי בניה</t>
  </si>
  <si>
    <t>31/08/23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</si>
  <si>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</si>
  <si>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</si>
  <si>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</si>
  <si>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</si>
  <si>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</si>
  <si>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</si>
  <si>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</si>
  <si>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</si>
  <si>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*אנרג'יקס ב 0.25%- אנרג'יקס אנרגיות מתחדשות בע"מ</t>
  </si>
  <si>
    <t>1168483</t>
  </si>
  <si>
    <t>513901371</t>
  </si>
  <si>
    <t>*פתאל החז  אגח ב- פתאל החזקות 1998 בע"מ</t>
  </si>
  <si>
    <t>1150812</t>
  </si>
  <si>
    <t>*פתאל החזקות אגח ג- פתאל החזקות 1998 בע"מ</t>
  </si>
  <si>
    <t>1161785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</si>
  <si>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</si>
  <si>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</si>
  <si>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</si>
  <si>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</si>
  <si>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</si>
  <si>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</si>
  <si>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</si>
  <si>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</si>
  <si>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</si>
  <si>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</si>
  <si>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</si>
  <si>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</si>
  <si>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</si>
  <si>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</si>
  <si>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</si>
  <si>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</si>
  <si>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</si>
  <si>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אקרו אגח א- קבוצת אקרו בע"מ</t>
  </si>
  <si>
    <t>1188572</t>
  </si>
  <si>
    <t>511996803</t>
  </si>
  <si>
    <t>קרדן נדלן אגח- קרדן ישראל בע"מ</t>
  </si>
  <si>
    <t>1172725</t>
  </si>
  <si>
    <t>520041005</t>
  </si>
  <si>
    <t>שיכון ובינוי אנרגיה אגח א'- שיכון ובינוי אנרגיה בע"מ</t>
  </si>
  <si>
    <t>1198571</t>
  </si>
  <si>
    <t>510459928</t>
  </si>
  <si>
    <t>אלומיי    ד- אלומיי קפיטל בע"מ</t>
  </si>
  <si>
    <t>1172956</t>
  </si>
  <si>
    <t>520039868</t>
  </si>
  <si>
    <t>אלומיי אגח ה- אלומיי קפיטל בע"מ</t>
  </si>
  <si>
    <t>1193275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</si>
  <si>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</si>
  <si>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</si>
  <si>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</si>
  <si>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</si>
  <si>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</si>
  <si>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אלביט מערכות אגח ג- אלביט בע"מ</t>
  </si>
  <si>
    <t>1178250</t>
  </si>
  <si>
    <t>520043027</t>
  </si>
  <si>
    <t>סה"כ אחר</t>
  </si>
  <si>
    <t>ISRELE 3.75 02/32- חברת החשמל לישראל בע"מ</t>
  </si>
  <si>
    <t>IL0060004004</t>
  </si>
  <si>
    <t>בלומברג</t>
  </si>
  <si>
    <t>BBB+</t>
  </si>
  <si>
    <t>S&amp;P</t>
  </si>
  <si>
    <t>HAPOAL 3.255 01/32- בנק הפועלים בע"מ</t>
  </si>
  <si>
    <t>IL0066204707</t>
  </si>
  <si>
    <t>BBB</t>
  </si>
  <si>
    <t>LUMIIT 3.275 01/31-01/26- בנק לאומי לישראל בע"מ</t>
  </si>
  <si>
    <t>IL0060404899</t>
  </si>
  <si>
    <t>LUMIIT 7.129 07/33- בנק לאומי לישראל בע"מ</t>
  </si>
  <si>
    <t>IL0060406795</t>
  </si>
  <si>
    <t>ICLIT 6 3/8 05/31/38- israel chemicals limited</t>
  </si>
  <si>
    <t>IL0028103310</t>
  </si>
  <si>
    <t>520027830</t>
  </si>
  <si>
    <t>BBB-</t>
  </si>
  <si>
    <t>MZRHIT 3.077 04/31- בנק מזרחי טפחות בע"מ</t>
  </si>
  <si>
    <t>IL0069508369</t>
  </si>
  <si>
    <t>520000522</t>
  </si>
  <si>
    <t>ENOIGA 8.5 30/09/33-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</si>
  <si>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</si>
  <si>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</si>
  <si>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</si>
  <si>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</si>
  <si>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</si>
  <si>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</si>
  <si>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</si>
  <si>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</si>
  <si>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</si>
  <si>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</si>
  <si>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טבע תעשיות פרמצבטיות בע"מ</t>
  </si>
  <si>
    <t>US88167AAR23</t>
  </si>
  <si>
    <t>ALVGR 4.252 07/52- allianz se-reg</t>
  </si>
  <si>
    <t>DE000A30VJZ6</t>
  </si>
  <si>
    <t>Insurance</t>
  </si>
  <si>
    <t>Srenvx 4.5% 09/2044- Cloverie plc swiss reins</t>
  </si>
  <si>
    <t>XS1108784510</t>
  </si>
  <si>
    <t>A</t>
  </si>
  <si>
    <t>ZURNVX 3 04/51- ZURICH FINANCE IRELAND DESIG</t>
  </si>
  <si>
    <t>XS2283177561</t>
  </si>
  <si>
    <t>A2</t>
  </si>
  <si>
    <t>Moodys</t>
  </si>
  <si>
    <t>ZURNVX 3.5 05/52- WILLOW NO.2 FOR ZURICH</t>
  </si>
  <si>
    <t>XS2416978190</t>
  </si>
  <si>
    <t>ALVGR 3.2 PERP- Allianz</t>
  </si>
  <si>
    <t>US018820AB64</t>
  </si>
  <si>
    <t>A3</t>
  </si>
  <si>
    <t>30/09/21</t>
  </si>
  <si>
    <t>AXASA 4.25 03/43- AXA GLOBAL</t>
  </si>
  <si>
    <t>XS2487052487</t>
  </si>
  <si>
    <t>A-</t>
  </si>
  <si>
    <t>FABSJV 5.875 01/34- Foundry JV Holdco LLC</t>
  </si>
  <si>
    <t>US350930AA10</t>
  </si>
  <si>
    <t>Other</t>
  </si>
  <si>
    <t>SHBASS 4.625 08/32- SVENSKA  HANDELSBANKEN AB</t>
  </si>
  <si>
    <t>XS2523511165</t>
  </si>
  <si>
    <t>Banks</t>
  </si>
  <si>
    <t>ANZ 6.742 12/32- ANZNZ</t>
  </si>
  <si>
    <t>USQ0954PVM14</t>
  </si>
  <si>
    <t>NAB 3.933 08/2034-08/29- NATIONAL AUSTRALIA</t>
  </si>
  <si>
    <t>USG6S94TAB96</t>
  </si>
  <si>
    <t>SCENTRE GROUP 4.75 09/80- SCENTRE GROUP</t>
  </si>
  <si>
    <t>USQ8053LAA28</t>
  </si>
  <si>
    <t>Real Estate</t>
  </si>
  <si>
    <t>SCGAU 5.125 09/2080- SCENTRE GROUP</t>
  </si>
  <si>
    <t>USQ8053LAB01</t>
  </si>
  <si>
    <t>AER 3.3 01/32- AERCAP IRELAND CAPITAL</t>
  </si>
  <si>
    <t>US00774MAX39</t>
  </si>
  <si>
    <t>Capital Goods</t>
  </si>
  <si>
    <t>ASSGEN 5.8 07/32- Assicurazioni generali</t>
  </si>
  <si>
    <t>XS2468223107</t>
  </si>
  <si>
    <t>Baa2</t>
  </si>
  <si>
    <t>C 6.174 05/34- CITIGROUP INC</t>
  </si>
  <si>
    <t>US17327CAR43</t>
  </si>
  <si>
    <t>GM 6.4 01/09/2033- GENERAL MOTORS CORP</t>
  </si>
  <si>
    <t>US37045XED49</t>
  </si>
  <si>
    <t>Automobiles &amp; Components</t>
  </si>
  <si>
    <t>INTNED 4.125 08/33- ING Groep</t>
  </si>
  <si>
    <t>XS2524746687</t>
  </si>
  <si>
    <t>MQGAU 6.798 01/33- MQGAU O</t>
  </si>
  <si>
    <t>USQ568A9SS79</t>
  </si>
  <si>
    <t>Diversified Financials</t>
  </si>
  <si>
    <t>PRU 6 09/52- PRUDENTIAL</t>
  </si>
  <si>
    <t>US744320BK76</t>
  </si>
  <si>
    <t>TD 8.125 10/82- Toronto Dominion Bank</t>
  </si>
  <si>
    <t>US89117F8Z56</t>
  </si>
  <si>
    <t>TPR 7.85 11/27/33- TAPESTRY INC</t>
  </si>
  <si>
    <t>US876030AF42</t>
  </si>
  <si>
    <t>Consumer Durables &amp; Apparel</t>
  </si>
  <si>
    <t>ACAFP 7.25 PERP- CREDIT AGRICOLE SA</t>
  </si>
  <si>
    <t>FR001400F067</t>
  </si>
  <si>
    <t>BACR 7.119 06/34- BARCLAYS BANK</t>
  </si>
  <si>
    <t>US06738ECH62</t>
  </si>
  <si>
    <t>BCRED 2.625 12/26- BCRED Castle Peak Funding LLC</t>
  </si>
  <si>
    <t>US09261HAD98</t>
  </si>
  <si>
    <t>BCRED 7.05 09/25- BCRED Castle Peak Funding LLC</t>
  </si>
  <si>
    <t>US09261HBA41</t>
  </si>
  <si>
    <t>ENBCN 5.5% 15/07/2017- ENBRIDGE</t>
  </si>
  <si>
    <t>US29250NAS45</t>
  </si>
  <si>
    <t>ENBCN 6 01/27-01/77- ENBRIDGE</t>
  </si>
  <si>
    <t>us29250nan57</t>
  </si>
  <si>
    <t>FS KKR CAPITAL 4.25 2/25-01/25- FS KKR CAPITAL CORP</t>
  </si>
  <si>
    <t>US30313RAA77</t>
  </si>
  <si>
    <t>FSK 7.875 01/15/29- FS KKR CAPITAL CORP</t>
  </si>
  <si>
    <t>US302635AM98</t>
  </si>
  <si>
    <t>IBSEM 4.875 PERP- IBSEM 4.875 PERP</t>
  </si>
  <si>
    <t>XS2580221658</t>
  </si>
  <si>
    <t>Utilities</t>
  </si>
  <si>
    <t>J 5.9 03/33- J 5.9 03/33</t>
  </si>
  <si>
    <t>US469814AA50</t>
  </si>
  <si>
    <t>Commercial &amp; Professional Services</t>
  </si>
  <si>
    <t>KD 3.15 10/31- KD</t>
  </si>
  <si>
    <t>US50155QAL41</t>
  </si>
  <si>
    <t>Software &amp; Services</t>
  </si>
  <si>
    <t>LKQ 6.25 6/33- LKQ Corporation</t>
  </si>
  <si>
    <t>US501889AF63</t>
  </si>
  <si>
    <t>MTZ 4.5 08/28- MASTEC INC</t>
  </si>
  <si>
    <t>US576323AP42</t>
  </si>
  <si>
    <t>NGLS 6.875 15/01/29- NGLS</t>
  </si>
  <si>
    <t>US87612BBN10</t>
  </si>
  <si>
    <t>NWG 7.416 06/33- NATWEST GROUP PLC</t>
  </si>
  <si>
    <t>XS2563349765</t>
  </si>
  <si>
    <t>ORCINC 4.7 02/27- ORDH</t>
  </si>
  <si>
    <t>US69120VAF85</t>
  </si>
  <si>
    <t>owl rock 7.95 06/28- OWL ROCK CAPITAL CORP</t>
  </si>
  <si>
    <t>US69120VAR24</t>
  </si>
  <si>
    <t>SEB 6.875 PERP- SKANDINAVISKA ENSKILDA</t>
  </si>
  <si>
    <t>XS2479344561</t>
  </si>
  <si>
    <t>Baa3</t>
  </si>
  <si>
    <t>SRENVX 5.75 08/15/50 08/25- ARGENTUM (SWISS RE LTD)</t>
  </si>
  <si>
    <t>XS1261170515</t>
  </si>
  <si>
    <t>SSE PLC 4%- SSE PLC</t>
  </si>
  <si>
    <t>XS2439704318</t>
  </si>
  <si>
    <t>TELIAS 4.625 PREP- TELIA</t>
  </si>
  <si>
    <t>XS2526881532</t>
  </si>
  <si>
    <t>Telecommunication Services</t>
  </si>
  <si>
    <t>VW 4.625 PERP 06/28- Volkswagen intl fin</t>
  </si>
  <si>
    <t>XS1799939027</t>
  </si>
  <si>
    <t>VW 7.875- Volkswagen AG</t>
  </si>
  <si>
    <t>XS2675884733</t>
  </si>
  <si>
    <t>WBD 4.279 03/15/32- Warner Bros Discovery Inc</t>
  </si>
  <si>
    <t>US55903VBC63</t>
  </si>
  <si>
    <t>Media</t>
  </si>
  <si>
    <t>AER 6.5 06/45- AER</t>
  </si>
  <si>
    <t>US00773HAA59</t>
  </si>
  <si>
    <t>BB+</t>
  </si>
  <si>
    <t>AY 4.125 06/28- AYR WELLNESS INC</t>
  </si>
  <si>
    <t>US04916WAA27</t>
  </si>
  <si>
    <t>BAYNGR 6.625 09/25/2083- BAYNGR</t>
  </si>
  <si>
    <t>XS2684826014</t>
  </si>
  <si>
    <t>Health Care Equipment &amp; Services</t>
  </si>
  <si>
    <t>BNP 7.75 PERP- BNP Paribas Asset Manag</t>
  </si>
  <si>
    <t>USF1067PAC08</t>
  </si>
  <si>
    <t>Ba1</t>
  </si>
  <si>
    <t>BRITEL 8.375 09/28- British Telecommunications PLC</t>
  </si>
  <si>
    <t>XS2636324274</t>
  </si>
  <si>
    <t>ENELIM 6.625 PERP- ENELIM 5 1/8 10</t>
  </si>
  <si>
    <t>XS2576550243</t>
  </si>
  <si>
    <t>F 6.125 05/15/28- Ford Motor Company</t>
  </si>
  <si>
    <t>XS2623496085</t>
  </si>
  <si>
    <t>F 7.35 11/27- Ford motor credit co LLC</t>
  </si>
  <si>
    <t>US345397C353</t>
  </si>
  <si>
    <t>INTNED 7.5 PERP- Intned</t>
  </si>
  <si>
    <t>XS2585240984</t>
  </si>
  <si>
    <t>NWSA 5.125 02/32- NWSA</t>
  </si>
  <si>
    <t>US65249BAB53</t>
  </si>
  <si>
    <t>RRX 6.4 15/4/2033- RRX 6.4 15/4/2033</t>
  </si>
  <si>
    <t>US758750AF08</t>
  </si>
  <si>
    <t>SWEDA 7.625 PERP- SWEDA 7.625 PERP</t>
  </si>
  <si>
    <t>XS2580715147</t>
  </si>
  <si>
    <t>Trpcn 5.3 3/77- Trpcn</t>
  </si>
  <si>
    <t>US89356BAC28</t>
  </si>
  <si>
    <t>VODAFONE 4.125 06/81- Vodafone Group</t>
  </si>
  <si>
    <t>US92857WBW91</t>
  </si>
  <si>
    <t>VODAFONE 6.5 08/84- Vodafone Group</t>
  </si>
  <si>
    <t>XS2630490717</t>
  </si>
  <si>
    <t>VODAFONE GROUP- Vodafone Group</t>
  </si>
  <si>
    <t>XS1888180640</t>
  </si>
  <si>
    <t>ZFFNGR 5.75 08/26- ZFFNGR 5.75 08/26</t>
  </si>
  <si>
    <t>XS2582404724</t>
  </si>
  <si>
    <t>ZFFNGR 6.125 03/29- ZFFNGR 5.75 08/26</t>
  </si>
  <si>
    <t>XS2681541327</t>
  </si>
  <si>
    <t>ACFP 7.25 PERP- ACFP</t>
  </si>
  <si>
    <t>FR001400L5X1</t>
  </si>
  <si>
    <t>Hotels Restaurants &amp; Leisure</t>
  </si>
  <si>
    <t>BB</t>
  </si>
  <si>
    <t>ALLISON TRANS 3.75 01/31- allison</t>
  </si>
  <si>
    <t>US019736AG29</t>
  </si>
  <si>
    <t>Ba2</t>
  </si>
  <si>
    <t>CHARLES RIVER LAB 4 03/31- CHARLES RIVER LABORATORIES</t>
  </si>
  <si>
    <t>US159864AJ65</t>
  </si>
  <si>
    <t>Pharmaceuticals &amp; Biotechnology</t>
  </si>
  <si>
    <t>GPK 3.75 02/30- GRAND PEAK</t>
  </si>
  <si>
    <t>US38869AAD90</t>
  </si>
  <si>
    <t>HESM 5.125 06/28- HESS MIDSTREAM PARTNERS LP</t>
  </si>
  <si>
    <t>US428104AA14</t>
  </si>
  <si>
    <t>SOCGEN 7.875 PERP- Societe Generale</t>
  </si>
  <si>
    <t>FR001400F877</t>
  </si>
  <si>
    <t>TELEFO 6.135 PER- TELEFONAKTIEBOL</t>
  </si>
  <si>
    <t>XS2582389156</t>
  </si>
  <si>
    <t>TELEFO 7.125 PERP- TELEFONICA EUROPE BV</t>
  </si>
  <si>
    <t>XS2462605671</t>
  </si>
  <si>
    <t>ASGN 4.625 15/05/2028- ASGN INC</t>
  </si>
  <si>
    <t>US00191UAA07</t>
  </si>
  <si>
    <t>BACR 8.875 15/09/2027- BARCLAYS CAPITAL INC</t>
  </si>
  <si>
    <t>XS2492482828</t>
  </si>
  <si>
    <t>CLH 6.375 02/01/31- CLEAN HARBORS INC</t>
  </si>
  <si>
    <t>US184496AQ03</t>
  </si>
  <si>
    <t>Ba3</t>
  </si>
  <si>
    <t>LLOYDS 8.5 PERP_28- LLOYDS BANKING GROUP PLC</t>
  </si>
  <si>
    <t>XS2575900977</t>
  </si>
  <si>
    <t>LLOYDS 8.500% Perpetual Corp- LLOYDS BANKING GROUP PLC</t>
  </si>
  <si>
    <t>XS2529511722</t>
  </si>
  <si>
    <t>ATRFIN 2.625 09/27- Atrium Finance PLC</t>
  </si>
  <si>
    <t>XS2294495838</t>
  </si>
  <si>
    <t>B1</t>
  </si>
  <si>
    <t>CHTR 7.375 03/31- CCO HOLDINGS</t>
  </si>
  <si>
    <t>US1248EPCT83</t>
  </si>
  <si>
    <t>EDF 5 01/22/49- Electricite DE France SA</t>
  </si>
  <si>
    <t>FR0011697028</t>
  </si>
  <si>
    <t>B+</t>
  </si>
  <si>
    <t>ELECTRICITE DE FRANCE- ELEC DE FRANCE</t>
  </si>
  <si>
    <t>FR0011401728</t>
  </si>
  <si>
    <t>ORGNON 5.125 2031- CLEAN HARBORS INC</t>
  </si>
  <si>
    <t>US68622TAB70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</si>
  <si>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</si>
  <si>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</si>
  <si>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</si>
  <si>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</si>
  <si>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</si>
  <si>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</si>
  <si>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</si>
  <si>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</si>
  <si>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</si>
  <si>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</si>
  <si>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</si>
  <si>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</si>
  <si>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</si>
  <si>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</si>
  <si>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</si>
  <si>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</si>
  <si>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</si>
  <si>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</si>
  <si>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</si>
  <si>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</si>
  <si>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</si>
  <si>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</si>
  <si>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</si>
  <si>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</si>
  <si>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</si>
  <si>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</si>
  <si>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</si>
  <si>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</si>
  <si>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</si>
  <si>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</si>
  <si>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</si>
  <si>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</si>
  <si>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</si>
  <si>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</si>
  <si>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</si>
  <si>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520028911</t>
  </si>
  <si>
    <t>חברה לישראל- החברה לישראל בע"מ</t>
  </si>
  <si>
    <t>576017</t>
  </si>
  <si>
    <t>520028010</t>
  </si>
  <si>
    <t>*אנרג'יאן- Energean plc</t>
  </si>
  <si>
    <t>1155290</t>
  </si>
  <si>
    <t>10758801</t>
  </si>
  <si>
    <t>חיפושי נפט וגז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</si>
  <si>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</si>
  <si>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</si>
  <si>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</si>
  <si>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</si>
  <si>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</si>
  <si>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</si>
  <si>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</si>
  <si>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</si>
  <si>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*טאואר-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</si>
  <si>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</si>
  <si>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</si>
  <si>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</si>
  <si>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</si>
  <si>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</si>
  <si>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</si>
  <si>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קמטק- קמטק בע"מ</t>
  </si>
  <si>
    <t>1095264</t>
  </si>
  <si>
    <t>511235434</t>
  </si>
  <si>
    <t>שטראוס- שטראוס גרופ בע"מ</t>
  </si>
  <si>
    <t>746016</t>
  </si>
  <si>
    <t>520003781</t>
  </si>
  <si>
    <t>מזון</t>
  </si>
  <si>
    <t>שפיר הנדסה- שפיר הנדסה חוצה ישראל צפון בע"מ</t>
  </si>
  <si>
    <t>1133875</t>
  </si>
  <si>
    <t>אירפורט סיטי- איירפורט סיטי בע"מ</t>
  </si>
  <si>
    <t>1095835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</si>
  <si>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</si>
  <si>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</si>
  <si>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</si>
  <si>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</si>
  <si>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</si>
  <si>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</si>
  <si>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</si>
  <si>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</si>
  <si>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</si>
  <si>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</si>
  <si>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</si>
  <si>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</si>
  <si>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טבע(ריבית לקבל)- טבע תעשיות פרמצבטיות בע"מ</t>
  </si>
  <si>
    <t>6290140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</si>
  <si>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</si>
  <si>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</si>
  <si>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</si>
  <si>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</si>
  <si>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</si>
  <si>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</si>
  <si>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</si>
  <si>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</si>
  <si>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</si>
  <si>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*ארד- ארד בע"מ</t>
  </si>
  <si>
    <t>1091651</t>
  </si>
  <si>
    <t>510007800</t>
  </si>
  <si>
    <t>אלקטרוניקה ואופטיקה</t>
  </si>
  <si>
    <t>בזן- בתי זקוק לנפט בע"מ</t>
  </si>
  <si>
    <t>2590248</t>
  </si>
  <si>
    <t>520036658</t>
  </si>
  <si>
    <t>משק אנרגיה- משק אנרגיה-אנרגיות מתחדשות בע"מ</t>
  </si>
  <si>
    <t>1166974</t>
  </si>
  <si>
    <t>*פז בית זיקוק אשדוד- פז בית זיקוק לנפט-אשדוד בע"מ</t>
  </si>
  <si>
    <t>1198910</t>
  </si>
  <si>
    <t>513775163</t>
  </si>
  <si>
    <t>*פז נפט- פז חברת הנפט בע"מ</t>
  </si>
  <si>
    <t>1100007</t>
  </si>
  <si>
    <t>שוב אנרגיה- שיכון ובינוי אנרגיה בע"מ</t>
  </si>
  <si>
    <t>1188242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</si>
  <si>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</si>
  <si>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</si>
  <si>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</si>
  <si>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</si>
  <si>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</si>
  <si>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</si>
  <si>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</si>
  <si>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</si>
  <si>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</si>
  <si>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</si>
  <si>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</si>
  <si>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</si>
  <si>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</si>
  <si>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</si>
  <si>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</si>
  <si>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</si>
  <si>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</si>
  <si>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</si>
  <si>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</si>
  <si>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</si>
  <si>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</si>
  <si>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</si>
  <si>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520034760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</si>
  <si>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</si>
  <si>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</si>
  <si>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</si>
  <si>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</si>
  <si>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</si>
  <si>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</si>
  <si>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</si>
  <si>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</si>
  <si>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*פרשקובסקי- פרשקובסקי השקעות ובניין בע"מ</t>
  </si>
  <si>
    <t>1102128</t>
  </si>
  <si>
    <t>513817817</t>
  </si>
  <si>
    <t>אקרו קבוצה- קבוצת אקרו בע"מ</t>
  </si>
  <si>
    <t>1184902</t>
  </si>
  <si>
    <t>קרסו נדלן- קרסו נדלן בע"מ</t>
  </si>
  <si>
    <t>1187962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</si>
  <si>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</si>
  <si>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</si>
  <si>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</si>
  <si>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</si>
  <si>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</si>
  <si>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</si>
  <si>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*ערד- ערד השקעות ופתוח תעשיה בע"מ</t>
  </si>
  <si>
    <t>731018</t>
  </si>
  <si>
    <t>520025198</t>
  </si>
  <si>
    <t>*מספנות ישראל- תעשיות מספנות ישראל בע"מ</t>
  </si>
  <si>
    <t>1168533</t>
  </si>
  <si>
    <t>516084753</t>
  </si>
  <si>
    <t>*ישראמקו יהש- ישראמקו נגב 2 שותפות מוגבלת</t>
  </si>
  <si>
    <t>232017</t>
  </si>
  <si>
    <t>550010003</t>
  </si>
  <si>
    <t>*נאוויטס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</si>
  <si>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</si>
  <si>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</si>
  <si>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</si>
  <si>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</si>
  <si>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</si>
  <si>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</si>
  <si>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</si>
  <si>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</si>
  <si>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</si>
  <si>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</si>
  <si>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</si>
  <si>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איסתא- איסתא בע"מ</t>
  </si>
  <si>
    <t>1081074</t>
  </si>
  <si>
    <t>520042763</t>
  </si>
  <si>
    <t>*פתאל החזקות- פתאל החזקות 1998 בע"מ</t>
  </si>
  <si>
    <t>1143429</t>
  </si>
  <si>
    <t>*סקופ- קבוצת סקופ מתכות בע"מ</t>
  </si>
  <si>
    <t>288019</t>
  </si>
  <si>
    <t>520037425</t>
  </si>
  <si>
    <t>*תדיראן גרופ-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</si>
  <si>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</si>
  <si>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</si>
  <si>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</si>
  <si>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</si>
  <si>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</si>
  <si>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קבוצת אקרשטיין- קבוצת אקרשטיין בע"מ</t>
  </si>
  <si>
    <t>1176205</t>
  </si>
  <si>
    <t>512714494</t>
  </si>
  <si>
    <t>אלקטרה נדלן- אלקטרה נדל"ן בע"מ</t>
  </si>
  <si>
    <t>1094044</t>
  </si>
  <si>
    <t>510607328</t>
  </si>
  <si>
    <t>ג'י סיטי- ג'י סיטי בע"מ</t>
  </si>
  <si>
    <t>126011</t>
  </si>
  <si>
    <t>סאמיט- סאמיט אחזקות נדל"ן בע"מ</t>
  </si>
  <si>
    <t>1081686</t>
  </si>
  <si>
    <t>520043720</t>
  </si>
  <si>
    <t>אלוני חץ- אלוני-חץ נכסים והשקעות בע"מ</t>
  </si>
  <si>
    <t>390013</t>
  </si>
  <si>
    <t>520038506</t>
  </si>
  <si>
    <t>הכשרה הישוב- חברת הכשרת הישוב בישראל בע"מ</t>
  </si>
  <si>
    <t>612010</t>
  </si>
  <si>
    <t>ישרס- ישרס חברה להשקעות בע"מ</t>
  </si>
  <si>
    <t>613034</t>
  </si>
  <si>
    <t>*מגדלי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</si>
  <si>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</si>
  <si>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</si>
  <si>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</si>
  <si>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</si>
  <si>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</si>
  <si>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</si>
  <si>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</si>
  <si>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</si>
  <si>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</si>
  <si>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</si>
  <si>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</si>
  <si>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</si>
  <si>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</si>
  <si>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</si>
  <si>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</si>
  <si>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</si>
  <si>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</si>
  <si>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</si>
  <si>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</si>
  <si>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</si>
  <si>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רשתות שיווק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</si>
  <si>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</si>
  <si>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</si>
  <si>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</si>
  <si>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</si>
  <si>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</si>
  <si>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</si>
  <si>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</si>
  <si>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</si>
  <si>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</si>
  <si>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</si>
  <si>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</si>
  <si>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</si>
  <si>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</si>
  <si>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</si>
  <si>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520022732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</si>
  <si>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</si>
  <si>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</si>
  <si>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</si>
  <si>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</si>
  <si>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</si>
  <si>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</si>
  <si>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</si>
  <si>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</si>
  <si>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</si>
  <si>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</si>
  <si>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</si>
  <si>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</si>
  <si>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</si>
  <si>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</si>
  <si>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</si>
  <si>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</si>
  <si>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</si>
  <si>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</si>
  <si>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</si>
  <si>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</si>
  <si>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</si>
  <si>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</si>
  <si>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</si>
  <si>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</si>
  <si>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</si>
  <si>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</si>
  <si>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</si>
  <si>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</si>
  <si>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</si>
  <si>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</si>
  <si>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</si>
  <si>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</si>
  <si>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</si>
  <si>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*אלקטרה פאוור- אלקטרה פאוור (2019)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</si>
  <si>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</si>
  <si>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</si>
  <si>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</si>
  <si>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</si>
  <si>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</si>
  <si>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</si>
  <si>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</si>
  <si>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</si>
  <si>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</si>
  <si>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</si>
  <si>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</si>
  <si>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</si>
  <si>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</si>
  <si>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</si>
  <si>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</si>
  <si>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</si>
  <si>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</si>
  <si>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</si>
  <si>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</si>
  <si>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</si>
  <si>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</si>
  <si>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</si>
  <si>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</si>
  <si>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</si>
  <si>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</si>
  <si>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</si>
  <si>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צמח המרמן- צ.מ.ח המרמן בע"מ</t>
  </si>
  <si>
    <t>1104058</t>
  </si>
  <si>
    <t>512531203</t>
  </si>
  <si>
    <t>*קרדן נדלן יזום- קרדן נדל"ן יזום ופיתוח בע"מ</t>
  </si>
  <si>
    <t>1118447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</si>
  <si>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</si>
  <si>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</si>
  <si>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</si>
  <si>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</si>
  <si>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</si>
  <si>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</si>
  <si>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</si>
  <si>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</si>
  <si>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</si>
  <si>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</si>
  <si>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</si>
  <si>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</si>
  <si>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</si>
  <si>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</si>
  <si>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</si>
  <si>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</si>
  <si>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*ג'נריישן קפיטל- ג'נריישן קפיטל בע"מ</t>
  </si>
  <si>
    <t>1156926</t>
  </si>
  <si>
    <t>*קיסטון ריט- קיסטון ריט בע"מ</t>
  </si>
  <si>
    <t>1175934</t>
  </si>
  <si>
    <t>515983476</t>
  </si>
  <si>
    <t>*קרדן אן.וי.- קרדן אן.וי.</t>
  </si>
  <si>
    <t>1087949</t>
  </si>
  <si>
    <t>*תומר אנרגיה- תומר תמלוגי אנרגיה (2012)  בע"מ</t>
  </si>
  <si>
    <t>1129493</t>
  </si>
  <si>
    <t>514837111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</si>
  <si>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</si>
  <si>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</si>
  <si>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</si>
  <si>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</si>
  <si>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</si>
  <si>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</si>
  <si>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</si>
  <si>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</si>
  <si>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</si>
  <si>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</si>
  <si>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</si>
  <si>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</si>
  <si>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</si>
  <si>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</si>
  <si>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</si>
  <si>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</si>
  <si>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</si>
  <si>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</si>
  <si>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</si>
  <si>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</si>
  <si>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</si>
  <si>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</si>
  <si>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</si>
  <si>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</si>
  <si>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</si>
  <si>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</si>
  <si>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</si>
  <si>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</si>
  <si>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</si>
  <si>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</si>
  <si>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</si>
  <si>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</si>
  <si>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</si>
  <si>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</si>
  <si>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</si>
  <si>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</si>
  <si>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</si>
  <si>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תורפז תעשיות- תורפז תעשיות בעמ</t>
  </si>
  <si>
    <t>1175611</t>
  </si>
  <si>
    <t>514574524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</si>
  <si>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</si>
  <si>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</si>
  <si>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</si>
  <si>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</si>
  <si>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</si>
  <si>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</si>
  <si>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</si>
  <si>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</si>
  <si>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</si>
  <si>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</si>
  <si>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</si>
  <si>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</si>
  <si>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</si>
  <si>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</si>
  <si>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</si>
  <si>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</si>
  <si>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</si>
  <si>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</si>
  <si>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</si>
  <si>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</si>
  <si>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</si>
  <si>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</si>
  <si>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</si>
  <si>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</si>
  <si>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</si>
  <si>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</si>
  <si>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</si>
  <si>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</si>
  <si>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ארגו פרופרטיז אן. וי- ארגו פרופרטיז אן. וי</t>
  </si>
  <si>
    <t>1175371</t>
  </si>
  <si>
    <t>70252750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</si>
  <si>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</si>
  <si>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</si>
  <si>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</si>
  <si>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</si>
  <si>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</si>
  <si>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</si>
  <si>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</si>
  <si>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</si>
  <si>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</si>
  <si>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</si>
  <si>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</si>
  <si>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</si>
  <si>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</si>
  <si>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</si>
  <si>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</si>
  <si>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</si>
  <si>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</si>
  <si>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</si>
  <si>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</si>
  <si>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</si>
  <si>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</si>
  <si>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</si>
  <si>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</si>
  <si>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</si>
  <si>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</si>
  <si>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</si>
  <si>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</si>
  <si>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</si>
  <si>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</si>
  <si>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</si>
  <si>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</si>
  <si>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</si>
  <si>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</si>
  <si>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</si>
  <si>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</si>
  <si>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</si>
  <si>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</si>
  <si>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</si>
  <si>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</si>
  <si>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</si>
  <si>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</si>
  <si>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</si>
  <si>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</si>
  <si>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</si>
  <si>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</si>
  <si>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</si>
  <si>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</si>
  <si>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</si>
  <si>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</si>
  <si>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</si>
  <si>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</si>
  <si>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</si>
  <si>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</si>
  <si>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</si>
  <si>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</si>
  <si>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*הולמס פלייס- הולמס פלייס אינטרנשיונל בע"מ</t>
  </si>
  <si>
    <t>1142587</t>
  </si>
  <si>
    <t>512466723</t>
  </si>
  <si>
    <t>*לודן- לודן חברה להנדסה בע"מ</t>
  </si>
  <si>
    <t>1081439</t>
  </si>
  <si>
    <t>520043381</t>
  </si>
  <si>
    <t>*נובולוג- נובולוג פארם אפ 1966 בע"מ</t>
  </si>
  <si>
    <t>1140151</t>
  </si>
  <si>
    <t>510475312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</si>
  <si>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</si>
  <si>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</si>
  <si>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</si>
  <si>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</si>
  <si>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</si>
  <si>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</si>
  <si>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</si>
  <si>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</si>
  <si>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</si>
  <si>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</si>
  <si>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</si>
  <si>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</si>
  <si>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</si>
  <si>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</si>
  <si>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BRENMILLER ENERGY LTD- ברנמילר אנרג'י בע"מ</t>
  </si>
  <si>
    <t>IL0011415309</t>
  </si>
  <si>
    <t>NASDAQ</t>
  </si>
  <si>
    <t>514720374</t>
  </si>
  <si>
    <t>Kornit Digital ltd- קורנית דיגיטל בע"מ</t>
  </si>
  <si>
    <t>IL0011216723</t>
  </si>
  <si>
    <t>513195420</t>
  </si>
  <si>
    <t>FIVERR INTERNATIONAL LTD- פייבר אינטרנשיונל בע"מ</t>
  </si>
  <si>
    <t>IL0011582033</t>
  </si>
  <si>
    <t>514440874</t>
  </si>
  <si>
    <t>PAYONEER GLOBAL INC- PAYONEER GLOBAL</t>
  </si>
  <si>
    <t>US70451X1046</t>
  </si>
  <si>
    <t>90240</t>
  </si>
  <si>
    <t>INMODE LTD- אינמוד בע"מ</t>
  </si>
  <si>
    <t>IL0011595993</t>
  </si>
  <si>
    <t>514073618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</si>
  <si>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</si>
  <si>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</si>
  <si>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</si>
  <si>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</si>
  <si>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</si>
  <si>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</si>
  <si>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</si>
  <si>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</si>
  <si>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</si>
  <si>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</si>
  <si>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</si>
  <si>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</si>
  <si>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513865329</t>
  </si>
  <si>
    <t>Semiconductors &amp; Semiconductor Equipment</t>
  </si>
  <si>
    <t>JFROG Ltd- JFROG LTD</t>
  </si>
  <si>
    <t>IL0011684185</t>
  </si>
  <si>
    <t>514130491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</si>
  <si>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</si>
  <si>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</si>
  <si>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</si>
  <si>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</si>
  <si>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</si>
  <si>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</si>
  <si>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</si>
  <si>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</si>
  <si>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</si>
  <si>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</si>
  <si>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</si>
  <si>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</si>
  <si>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</si>
  <si>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</si>
  <si>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</si>
  <si>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</si>
  <si>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</si>
  <si>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</si>
  <si>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</si>
  <si>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</si>
  <si>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</si>
  <si>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</si>
  <si>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</si>
  <si>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</si>
  <si>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</si>
  <si>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</si>
  <si>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</si>
  <si>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</si>
  <si>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Transportation</t>
  </si>
  <si>
    <t>*Ormat Technologies MG- אורמת טכנולגיות אינק</t>
  </si>
  <si>
    <t>US6866881021</t>
  </si>
  <si>
    <t>ELBIT SYSTEMS LTD- אלביט מערכות בע"מ</t>
  </si>
  <si>
    <t>IL0010811243</t>
  </si>
  <si>
    <t>*Tower semiconductor- טאואר סמיקונדקטור בע"מ</t>
  </si>
  <si>
    <t>IL0010823792</t>
  </si>
  <si>
    <t>*Nova measuring inst- נובה מכשירי מדידה בע"מ</t>
  </si>
  <si>
    <t>IL0010845571</t>
  </si>
  <si>
    <t>CAMTEK- קמטק בע"מ</t>
  </si>
  <si>
    <t>IL0010952641</t>
  </si>
  <si>
    <t>Teva Pharm- טבע תעשיות פרמצבטיות בע"מ</t>
  </si>
  <si>
    <t>US8816242098</t>
  </si>
  <si>
    <t>Nice Sys Adr- נייס מערכות בע"מ</t>
  </si>
  <si>
    <t>US6536561086</t>
  </si>
  <si>
    <t>Perion networks ltd- פריון נטוורק בע"מ לשעבר אינקרדימייל</t>
  </si>
  <si>
    <t>IL0010958192</t>
  </si>
  <si>
    <t>Bank amer crop- Bank of America</t>
  </si>
  <si>
    <t>US0605051046</t>
  </si>
  <si>
    <t>JPmorgan Chase- JP MORGAN ASSET MANAGEMENT</t>
  </si>
  <si>
    <t>US46625H1005</t>
  </si>
  <si>
    <t>AGCO CORP- AGCO CORP</t>
  </si>
  <si>
    <t>US0010841023</t>
  </si>
  <si>
    <t>EIFFAGE- EIFFAGE</t>
  </si>
  <si>
    <t>FR0000130452</t>
  </si>
  <si>
    <t>Lvmh Moet Hennessy Louis Vui- Lvmh Moet Hennessy Louis Vui</t>
  </si>
  <si>
    <t>FR0000121014</t>
  </si>
  <si>
    <t>PUMA- PUMA SE</t>
  </si>
  <si>
    <t>DE0006969603</t>
  </si>
  <si>
    <t>UDEMY.INC- UDEMY INC</t>
  </si>
  <si>
    <t>US9026851066</t>
  </si>
  <si>
    <t>Berkshire Hathaway INC-CL A- BERKSHIRE HATHAWAY FIN</t>
  </si>
  <si>
    <t>US0846701086</t>
  </si>
  <si>
    <t>AISP- BYTE ACQUISITION CORP</t>
  </si>
  <si>
    <t>KYG1R25Q1216</t>
  </si>
  <si>
    <t>Goldman Sachs- GOLDMAN SACHS GROUP INC</t>
  </si>
  <si>
    <t>US38141G1040</t>
  </si>
  <si>
    <t>MORGAN STANLEY- MORGAN STANLEY</t>
  </si>
  <si>
    <t>US6174464486</t>
  </si>
  <si>
    <t>DOMINO`S PIZZA INC- DOMINO`S PIZZA INC</t>
  </si>
  <si>
    <t>US25754A2015</t>
  </si>
  <si>
    <t>Food, Beverage &amp; Tobacco</t>
  </si>
  <si>
    <t>TALKSPACE INC US- TALKSPACE INC</t>
  </si>
  <si>
    <t>US87427V1035</t>
  </si>
  <si>
    <t>ALPHABET-C- ALPHABET INC</t>
  </si>
  <si>
    <t>US02079K1079</t>
  </si>
  <si>
    <t>META PLATFORMS- Meta Platforms Inc</t>
  </si>
  <si>
    <t>US30303M1027</t>
  </si>
  <si>
    <t>Netflix Inc- Netflix Inc</t>
  </si>
  <si>
    <t>US64110L1061</t>
  </si>
  <si>
    <t>Taboola- TABOOLA.COM LTD</t>
  </si>
  <si>
    <t>IL0011754137</t>
  </si>
  <si>
    <t>AMERICAN TOWER- AMRICAN TOWER</t>
  </si>
  <si>
    <t>US03027X1000</t>
  </si>
  <si>
    <t>AROUNDTOWN SA- Aroundtown property</t>
  </si>
  <si>
    <t>LU1673108939</t>
  </si>
  <si>
    <t>DIGITAL REALTY TRUST INC- DIGITAL REALTY</t>
  </si>
  <si>
    <t>US2538681030</t>
  </si>
  <si>
    <t>EQUINIX- Equinix Inc</t>
  </si>
  <si>
    <t>US29444U7000</t>
  </si>
  <si>
    <t>PROLOGIS INC- Prologis Inc</t>
  </si>
  <si>
    <t>US74340W1036</t>
  </si>
  <si>
    <t>Alibaba group holdin- ALIBABA COM LTD</t>
  </si>
  <si>
    <t>us01609w1027</t>
  </si>
  <si>
    <t>Amazon inc- amazon.com</t>
  </si>
  <si>
    <t>US0231351067</t>
  </si>
  <si>
    <t>Home Depot Inc- HOME DEPOT</t>
  </si>
  <si>
    <t>US4370761029</t>
  </si>
  <si>
    <t>APPLIED MATERIALS INC- APPLIED MATERIALS</t>
  </si>
  <si>
    <t>US0382221051</t>
  </si>
  <si>
    <t>ASML_ASML HOLDING NV-NY REG- ASML HOLDING NV-NY</t>
  </si>
  <si>
    <t>NL0010273215</t>
  </si>
  <si>
    <t>CEVA INC- Ceva inc</t>
  </si>
  <si>
    <t>US1572101053</t>
  </si>
  <si>
    <t>Nvidia crop- NVIDIA CORP</t>
  </si>
  <si>
    <t>US67066G1040</t>
  </si>
  <si>
    <t>TAIWAN SEMICONDUCTOR- TAIWAN Semiconductor</t>
  </si>
  <si>
    <t>US8740391003</t>
  </si>
  <si>
    <t>ADOBE INC- Adobe Inc</t>
  </si>
  <si>
    <t>US00724F1012</t>
  </si>
  <si>
    <t>DATADOG INC- CLASS A- DATADOG INC-A</t>
  </si>
  <si>
    <t>US23804L1035</t>
  </si>
  <si>
    <t>DYNATRACE INC- DYNATRACE INC</t>
  </si>
  <si>
    <t>US2681501092</t>
  </si>
  <si>
    <t>Mastercard inc-cla- MASTERCARD INC</t>
  </si>
  <si>
    <t>US57636Q1040</t>
  </si>
  <si>
    <t>Microsoft crop- MICROSOFT CORP</t>
  </si>
  <si>
    <t>US5949181045</t>
  </si>
  <si>
    <t>Palo alto networks- Palo alto networks inc</t>
  </si>
  <si>
    <t>US6974351057</t>
  </si>
  <si>
    <t>SENTINELONE INC -CLASS A- SentinelOne Inc</t>
  </si>
  <si>
    <t>US81730H1095</t>
  </si>
  <si>
    <t>VISA inc-class a- VISA  Inc - CLASS  A</t>
  </si>
  <si>
    <t>US92826C8394</t>
  </si>
  <si>
    <t>PURE STORAGE INC- CLASS A- PURE STORAGE</t>
  </si>
  <si>
    <t>US74624M1027</t>
  </si>
  <si>
    <t>SAMSUNG ELECTR-GDR REG- Samsung Electronics co ltd</t>
  </si>
  <si>
    <t>US7960508882</t>
  </si>
  <si>
    <t>*ENLIGHT- אנלייט אנרגיה מתחדשת בע"מ</t>
  </si>
  <si>
    <t>IL0007200111</t>
  </si>
  <si>
    <t>*ENERGEAN OIL- Energean plc</t>
  </si>
  <si>
    <t>GB00BG12Y042</t>
  </si>
  <si>
    <t>LSE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</si>
  <si>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</si>
  <si>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</si>
  <si>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</si>
  <si>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</si>
  <si>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</si>
  <si>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</si>
  <si>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</si>
  <si>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</si>
  <si>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</si>
  <si>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(40) תא -ביטוח- מיטב תכלית קרנות נאמנות בע"מ</t>
  </si>
  <si>
    <t>1197698</t>
  </si>
  <si>
    <t>513534974</t>
  </si>
  <si>
    <t>תכלית סל תא 90- מיטב תכלית קרנות נאמנות בע"מ</t>
  </si>
  <si>
    <t>1143783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</si>
  <si>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</si>
  <si>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</si>
  <si>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</si>
  <si>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</si>
  <si>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</si>
  <si>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</si>
  <si>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ETF תא 125- פסגות קרנות נאמנות בע"מ</t>
  </si>
  <si>
    <t>1148808</t>
  </si>
  <si>
    <t>513765339</t>
  </si>
  <si>
    <t>פסגות ת"א בנקים- פסגות קרנות נאמנות בע"מ</t>
  </si>
  <si>
    <t>1148774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</si>
  <si>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</si>
  <si>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</si>
  <si>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</si>
  <si>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</si>
  <si>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</si>
  <si>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</si>
  <si>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</si>
  <si>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</si>
  <si>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</si>
  <si>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</si>
  <si>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</si>
  <si>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</si>
  <si>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</si>
  <si>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</si>
  <si>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</si>
  <si>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</si>
  <si>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</si>
  <si>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</si>
  <si>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תכלית תל בונד 60- מיטב תכלית קרנות נאמנות בע"מ</t>
  </si>
  <si>
    <t>1145101</t>
  </si>
  <si>
    <t>פסג קרן סל .תלבונד 60- פסגות קרנות נאמנות בע"מ</t>
  </si>
  <si>
    <t>1148006</t>
  </si>
  <si>
    <t>קסם קרן סל תל בונד 60- קסם קרנות נאמנות בע"מ</t>
  </si>
  <si>
    <t>1146232</t>
  </si>
  <si>
    <t>קסם קרן סל תל בונד תשואות- קסם קרנות נאמנות בע"מ</t>
  </si>
  <si>
    <t>1146950</t>
  </si>
  <si>
    <t>קסם תל בונד שקלי- קסם קרנות נאמנות בע"מ</t>
  </si>
  <si>
    <t>1146414</t>
  </si>
  <si>
    <t>סה"כ שמחקות מדדים אחרים בחו"ל</t>
  </si>
  <si>
    <t>סה"כ short</t>
  </si>
  <si>
    <t>סה"כ שמחקות מדדי מניות</t>
  </si>
  <si>
    <t>INVESCO SOLAR ETF- Investcorp Investment Advisers Limited</t>
  </si>
  <si>
    <t>US46138G7060</t>
  </si>
  <si>
    <t>UTILITIES SELECT SECTOR FUND- (לא פעיל) SPDR - State Street Global Advisors</t>
  </si>
  <si>
    <t>US81369Y8865</t>
  </si>
  <si>
    <t>AMUNDI INDEX MSCI E- Amundi Asset Management</t>
  </si>
  <si>
    <t>LU1437017350</t>
  </si>
  <si>
    <t>AMUNDI MSCI EM LATIN AME ETF- Amundi Asset Management</t>
  </si>
  <si>
    <t>LU1681045297</t>
  </si>
  <si>
    <t>AMUNDI MSCI EM MKT 2- Amundi Asset Management</t>
  </si>
  <si>
    <t>LU2573967036</t>
  </si>
  <si>
    <t>GVI_Ishares  S&amp;P North Am- BlackRock  Asset Managment</t>
  </si>
  <si>
    <t>US4642875151</t>
  </si>
  <si>
    <t>ISH MSCI USA ESG EHNCD USD-D- BlackRock  Asset Managment</t>
  </si>
  <si>
    <t>IE00BHZPJ890</t>
  </si>
  <si>
    <t>ISH S&amp;P HLTH CR- BlackRock  Asset Managment</t>
  </si>
  <si>
    <t>IE00B43HR379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</si>
  <si>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</si>
  <si>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</si>
  <si>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</si>
  <si>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</si>
  <si>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</si>
  <si>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</si>
  <si>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</si>
  <si>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</si>
  <si>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S&amp;P500 SWAP UCITS- BlackRock  Asset Managment</t>
  </si>
  <si>
    <t>IE00BMTX1Y45</t>
  </si>
  <si>
    <t>ISHARES U.S. MEDICAL DEVICES- BlackRock  Asset Managment</t>
  </si>
  <si>
    <t>us4642888105</t>
  </si>
  <si>
    <t>ISHARES US MEDICAL DEVICES A- BlackRock  Asset Managment</t>
  </si>
  <si>
    <t>IE00BMX0DF60</t>
  </si>
  <si>
    <t>ISHR MSCI EUR-I- BlackRock  Asset Managment</t>
  </si>
  <si>
    <t>IE00B1YZSC51</t>
  </si>
  <si>
    <t>COMM SERV SELECT- COMM SERV SELECT</t>
  </si>
  <si>
    <t>US81369Y8527</t>
  </si>
  <si>
    <t>FRANKLIN FTSE INDIA ETF- FRANKLIN ADVISERS INC</t>
  </si>
  <si>
    <t>US35473P7693</t>
  </si>
  <si>
    <t>HORIZON S&amp;P/TSX 60- GLOBAL HORIZON</t>
  </si>
  <si>
    <t>CA44056G1054</t>
  </si>
  <si>
    <t>HSBC MSCI EMERGING MARKETS- HSBC BANK PLC</t>
  </si>
  <si>
    <t>IE00B5SSQT16</t>
  </si>
  <si>
    <t>*INVESCO MSCI EMERGING MKTS- Invesco investment management limited</t>
  </si>
  <si>
    <t>IE00B3DWVS88</t>
  </si>
  <si>
    <t>INVESCO S&amp;P500 ESG ACC- Invesco investment management limited</t>
  </si>
  <si>
    <t>IE00BKS7L097</t>
  </si>
  <si>
    <t>SOURCE S&amp;P 500 UCITS ETF- Invesco investment management limited</t>
  </si>
  <si>
    <t>IE00B3YCGJ38</t>
  </si>
  <si>
    <t>LYX CORE EURSTX600 - LYXOR ETF</t>
  </si>
  <si>
    <t>LU0908500753</t>
  </si>
  <si>
    <t>Lyxor etf basic rs- LYXOR ETF</t>
  </si>
  <si>
    <t>lu1834983550</t>
  </si>
  <si>
    <t>LYXOR ETF DJ STX BANK- LYXOR ETF</t>
  </si>
  <si>
    <t>LU1834983477</t>
  </si>
  <si>
    <t>NOMURA ETF- Nomura asset management</t>
  </si>
  <si>
    <t>JP3027630007</t>
  </si>
  <si>
    <t>TSE</t>
  </si>
  <si>
    <t>SPDR EUR ENERGY- Spider</t>
  </si>
  <si>
    <t>IE00BKWQ0F09</t>
  </si>
  <si>
    <t>Consumer discretionary etf- State Street Corp</t>
  </si>
  <si>
    <t>US81369Y4070</t>
  </si>
  <si>
    <t>FIN sel sector spdr- State Street Corp</t>
  </si>
  <si>
    <t>US81369Y6059</t>
  </si>
  <si>
    <t>Industrail select- State Street Corp</t>
  </si>
  <si>
    <t>US81369Y7040</t>
  </si>
  <si>
    <t>REAL EST SEL SEC- State Street Corp</t>
  </si>
  <si>
    <t>US81369y8600</t>
  </si>
  <si>
    <t>SPDR EMERGING MARKETS- State Street Corp</t>
  </si>
  <si>
    <t>IE00B469F816</t>
  </si>
  <si>
    <t>SPDR EUROPE HEALTH- State Street Corp</t>
  </si>
  <si>
    <t>IE00BKWQ0H23</t>
  </si>
  <si>
    <t>Spdr kbw bank- State Street Corp</t>
  </si>
  <si>
    <t>US78464A7972</t>
  </si>
  <si>
    <t>Spdr s&amp;p biotech etf- State Street Corp</t>
  </si>
  <si>
    <t>US78464A8707</t>
  </si>
  <si>
    <t>SPDR S&amp;P US ENERGY SELECT- State Street Corp</t>
  </si>
  <si>
    <t>IE00BWBXM492</t>
  </si>
  <si>
    <t>TECHNOLOGY SELECT SECT SPDR- State Street Corp</t>
  </si>
  <si>
    <t>US81369Y8030</t>
  </si>
  <si>
    <t>Vanguard aust share- Vanguard Group</t>
  </si>
  <si>
    <t>AU000000VAS1</t>
  </si>
  <si>
    <t>סה"כ שמחקות מדדים אחרים</t>
  </si>
  <si>
    <t>סה"כ אג"ח ממשלתי</t>
  </si>
  <si>
    <t>סה"כ אגח קונצרני</t>
  </si>
  <si>
    <t>LION VII EUR- M&amp;G Investments</t>
  </si>
  <si>
    <t>IE00B62G6V03</t>
  </si>
  <si>
    <t>AMUNDI PLANET- Amundi Asset Management</t>
  </si>
  <si>
    <t>LU1688575437</t>
  </si>
  <si>
    <t>LION III EUR C3 ACC- M&amp;G Investments</t>
  </si>
  <si>
    <t>IE00B804LV55</t>
  </si>
  <si>
    <t>B</t>
  </si>
  <si>
    <t>MONEDA LATAM CORP DEBI- MONEDA LATAM CORP DEBI</t>
  </si>
  <si>
    <t>KYG620101306</t>
  </si>
  <si>
    <t>B-</t>
  </si>
  <si>
    <t>REAL ESTATE CRED- Real Estate Credit Investments Pcc ltd</t>
  </si>
  <si>
    <t>GB00B0HW5366</t>
  </si>
  <si>
    <t>Cheyne Real Estate Debt Fund C- Cheyn Capital</t>
  </si>
  <si>
    <t>KYG210181668</t>
  </si>
  <si>
    <t>*AWI-ASH WO INDIA OPP FD-DUSD- White Oak</t>
  </si>
  <si>
    <t>IE00BH3N4915</t>
  </si>
  <si>
    <t>GS INDIA EQ IUSDA- goldman sachs</t>
  </si>
  <si>
    <t>LU0333811072</t>
  </si>
  <si>
    <t>KOIMIDS LX- Kotak</t>
  </si>
  <si>
    <t>LU2126068639</t>
  </si>
  <si>
    <t>VANGUARD-EMR MK ST IN-USD PL- Vanguard Group</t>
  </si>
  <si>
    <t>IE00BFPM9H50</t>
  </si>
  <si>
    <t>ISE</t>
  </si>
  <si>
    <t>סה"כ כתבי אופציות בישראל</t>
  </si>
  <si>
    <t>מניבים ריט אפ 4- מניבים קרן הריט החדשה בע"מ</t>
  </si>
  <si>
    <t>1199322</t>
  </si>
  <si>
    <t>ריט אזורים אפ 1- ריט אזורים - ה.פ ליווינג בע"מ</t>
  </si>
  <si>
    <t>1201011</t>
  </si>
  <si>
    <t>טופ גאם אפ א</t>
  </si>
  <si>
    <t>1200740</t>
  </si>
  <si>
    <t>*סיפיה אופציה 1- סיפיה ווז'ן בע"מ</t>
  </si>
  <si>
    <t>1182005</t>
  </si>
  <si>
    <t>סה"כ כתבי אופציה בחו"ל</t>
  </si>
  <si>
    <t>AISPW- BYTE ACQUISITION CORP</t>
  </si>
  <si>
    <t>US0089401162</t>
  </si>
  <si>
    <t>INNOVID EQY WARRANT- Innovid Corp</t>
  </si>
  <si>
    <t>US4576791168</t>
  </si>
  <si>
    <t>סה"כ מדדים כולל מניות</t>
  </si>
  <si>
    <t>BC 3360 JAN 2024</t>
  </si>
  <si>
    <t>84674407</t>
  </si>
  <si>
    <t>ל.ר.</t>
  </si>
  <si>
    <t>BP 3360 JAN 2024</t>
  </si>
  <si>
    <t>84675339</t>
  </si>
  <si>
    <t>סה"כ ש"ח/מט"ח</t>
  </si>
  <si>
    <t>סה"כ ריבית</t>
  </si>
  <si>
    <t>MCHI US 05/17/24 C45- BlackRock  Asset Managment</t>
  </si>
  <si>
    <t>1342320</t>
  </si>
  <si>
    <t>KWEB US 05/17/24 C30- Krane Fund Advisors LLc</t>
  </si>
  <si>
    <t>1342319</t>
  </si>
  <si>
    <t>סה"כ מטבע</t>
  </si>
  <si>
    <t>סה"כ סחורות</t>
  </si>
  <si>
    <t>Euro stoxx 50 MAR24</t>
  </si>
  <si>
    <t>1317537</t>
  </si>
  <si>
    <t>MSCI EMGMKT MAR24</t>
  </si>
  <si>
    <t>1317533</t>
  </si>
  <si>
    <t>NASDAQ 100 MAR24</t>
  </si>
  <si>
    <t>1317535</t>
  </si>
  <si>
    <t>NIKKEI 225 OSE MAR24</t>
  </si>
  <si>
    <t>1342824</t>
  </si>
  <si>
    <t>S&amp;P500 EMINI FUTURE MAR24</t>
  </si>
  <si>
    <t>1317532</t>
  </si>
  <si>
    <t>UXYH4_US 10yr Ultra Fut 0324- חוזים עתידיים בחול</t>
  </si>
  <si>
    <t>70182223</t>
  </si>
  <si>
    <t>WNH4_US ULTRA BOND Mar 24- חוזים עתידיים בחול</t>
  </si>
  <si>
    <t>70182525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</si>
  <si>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</si>
  <si>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</si>
  <si>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</si>
  <si>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</si>
  <si>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</si>
  <si>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</si>
  <si>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</si>
  <si>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</si>
  <si>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</si>
  <si>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</si>
  <si>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</si>
  <si>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</si>
  <si>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</si>
  <si>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</si>
  <si>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</si>
  <si>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</si>
  <si>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</si>
  <si>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</si>
  <si>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אלביט מערכות נעמ1-OTC- אלביט מערכות בע"מ</t>
  </si>
  <si>
    <t>714000289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</si>
  <si>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</si>
  <si>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</si>
  <si>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</si>
  <si>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</si>
  <si>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25/12/06</t>
  </si>
  <si>
    <t>מקורות אגח 8 רמ- מקורות חברת מים בע"מ</t>
  </si>
  <si>
    <t>1124346</t>
  </si>
  <si>
    <t>14/07/11</t>
  </si>
  <si>
    <t>רפאל אגח ג- רפאל-רשות לפיתוח אמצעי לחימה בע"מ</t>
  </si>
  <si>
    <t>1140276</t>
  </si>
  <si>
    <t>520042185</t>
  </si>
  <si>
    <t>02/03/17</t>
  </si>
  <si>
    <t>לאומי למשכנתאות שה- בנק לאומי לישראל בע"מ</t>
  </si>
  <si>
    <t>301790</t>
  </si>
  <si>
    <t>25/11/99</t>
  </si>
  <si>
    <t>נתיבי גז אג"ח א - רמ- נתיבי הגז הטבעי לישראל בע"מ</t>
  </si>
  <si>
    <t>1103084</t>
  </si>
  <si>
    <t>513436394</t>
  </si>
  <si>
    <t>03/01/07</t>
  </si>
  <si>
    <t>מימון ישיר אגח 16 -רמ- מימון ישיר הנפקות(סדרה 16) בע"מ</t>
  </si>
  <si>
    <t>1198340</t>
  </si>
  <si>
    <t>516100120</t>
  </si>
  <si>
    <t>25/07/23</t>
  </si>
  <si>
    <t>אגד אגח 1-רמ- אגד חברה לתחבורה בע"מ</t>
  </si>
  <si>
    <t>1198787</t>
  </si>
  <si>
    <t>570012377</t>
  </si>
  <si>
    <t>16/08/23</t>
  </si>
  <si>
    <t>יהב קוקו סדרה ד (לס)- לא ברצף- בנק יהב</t>
  </si>
  <si>
    <t>6620300</t>
  </si>
  <si>
    <t>520020421</t>
  </si>
  <si>
    <t>04/07/21</t>
  </si>
  <si>
    <t>אלון חברת הדלק אגח סד' א MG- אלון חברת הדלק לישראל בע"מ</t>
  </si>
  <si>
    <t>11015671</t>
  </si>
  <si>
    <t>520041690</t>
  </si>
  <si>
    <t>22/01/07</t>
  </si>
  <si>
    <t>לאומי אגח 1 צמודות אשראי - CLN רמ- בנק לאומי לישראל בע"מ</t>
  </si>
  <si>
    <t>1198639</t>
  </si>
  <si>
    <t>03/08/23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</si>
  <si>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</si>
  <si>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</si>
  <si>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</si>
  <si>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</si>
  <si>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</si>
  <si>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</si>
  <si>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</si>
  <si>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18/08/16</t>
  </si>
  <si>
    <t>*אורמת אגח 4 רמ- אורמת טכנולגיות אינק</t>
  </si>
  <si>
    <t>1167212</t>
  </si>
  <si>
    <t>01/07/20</t>
  </si>
  <si>
    <t>גב-ים נגב אגח א רמ- גב-ים נגב בע"מ</t>
  </si>
  <si>
    <t>1151141</t>
  </si>
  <si>
    <t>514189596</t>
  </si>
  <si>
    <t>31/07/18</t>
  </si>
  <si>
    <t>מקס איט התח אגח ד-רמ- מגדל- מקס איט פיננסים בע"מ לשעבר לאומי קארד</t>
  </si>
  <si>
    <t>11979531</t>
  </si>
  <si>
    <t>512905423</t>
  </si>
  <si>
    <t>15/07/23</t>
  </si>
  <si>
    <t>אול- יר אגח ה</t>
  </si>
  <si>
    <t>9556</t>
  </si>
  <si>
    <t>1841580</t>
  </si>
  <si>
    <t>אול-יר אג"ח סדרה ג בהשעיה- אול-יר  הולדינגס לימיטד</t>
  </si>
  <si>
    <t>9555</t>
  </si>
  <si>
    <t>נתיבים אגח א רמ</t>
  </si>
  <si>
    <t>301925</t>
  </si>
  <si>
    <t>513502229</t>
  </si>
  <si>
    <t>11/05/04</t>
  </si>
  <si>
    <t>Transed 3.951 9/50- TRANSED PARTNERS GP</t>
  </si>
  <si>
    <t>CA89366TAA57</t>
  </si>
  <si>
    <t>דירוג פנימי</t>
  </si>
  <si>
    <t>08/02/16</t>
  </si>
  <si>
    <t>Crslnx 4.555 06/30/5- Crosslinx Transit Solutions</t>
  </si>
  <si>
    <t>CA22766TAB04</t>
  </si>
  <si>
    <t>21/07/15</t>
  </si>
  <si>
    <t>OHA Private Credit Advisors- OAK HILL</t>
  </si>
  <si>
    <t>9720</t>
  </si>
  <si>
    <t>10323</t>
  </si>
  <si>
    <t>חייבים REWIRE 8839- רי-וויר (א.ס.ג) מחקר ופיתוח בע"מ</t>
  </si>
  <si>
    <t>9483</t>
  </si>
  <si>
    <t>515193704</t>
  </si>
  <si>
    <t>Virility Medical Ltd- Virility Medical Ltd</t>
  </si>
  <si>
    <t>9151</t>
  </si>
  <si>
    <t>515448165</t>
  </si>
  <si>
    <t>GES- GES</t>
  </si>
  <si>
    <t>9113</t>
  </si>
  <si>
    <t>511325326</t>
  </si>
  <si>
    <t>9266</t>
  </si>
  <si>
    <t>VELOX PURE DIGITAL- VELOX PURE DIGITAL Ltd</t>
  </si>
  <si>
    <t>8726</t>
  </si>
  <si>
    <t>514727430</t>
  </si>
  <si>
    <t>אי.די.אף אנרגיות מתחדשות ישראל- אי.די.אף אנרגיות מתחדשות ישראל בע"מ</t>
  </si>
  <si>
    <t>9068</t>
  </si>
  <si>
    <t>540306990</t>
  </si>
  <si>
    <t>*אפקון קרן אירופה- אפקון קרן אירופה שותף כללי בע"מ</t>
  </si>
  <si>
    <t>8803</t>
  </si>
  <si>
    <t>516404811</t>
  </si>
  <si>
    <t>פרויקט תענך   אקוויטי- פרויקט תענך - הלוואת בעלים</t>
  </si>
  <si>
    <t>9527</t>
  </si>
  <si>
    <t>540278835</t>
  </si>
  <si>
    <t>פרויקט תענך -- פרויקט תענך - הלוואת בעלים</t>
  </si>
  <si>
    <t>9552</t>
  </si>
  <si>
    <t>.DISTREE LTD- .Distree Ltd</t>
  </si>
  <si>
    <t>9326</t>
  </si>
  <si>
    <t>516596848</t>
  </si>
  <si>
    <t>*FutureCides- .FutureCides Ltd</t>
  </si>
  <si>
    <t>93981</t>
  </si>
  <si>
    <t>516544111</t>
  </si>
  <si>
    <t>Sustained Therapy- Sustained Therapy</t>
  </si>
  <si>
    <t>9262</t>
  </si>
  <si>
    <t>516541372</t>
  </si>
  <si>
    <t>אגכימדס שותפות מוגבלת- אגכימדס שותפות מוגבלת</t>
  </si>
  <si>
    <t>8824</t>
  </si>
  <si>
    <t>540310463</t>
  </si>
  <si>
    <t>ניאומאנה בע"מ- ניאומאנה בע"מ</t>
  </si>
  <si>
    <t>9152</t>
  </si>
  <si>
    <t>516561917</t>
  </si>
  <si>
    <t>Essence Infra and Construction- Essence Infra</t>
  </si>
  <si>
    <t>8561</t>
  </si>
  <si>
    <t>520034505</t>
  </si>
  <si>
    <t>Agritask Ltd- Agritask Ltd</t>
  </si>
  <si>
    <t>9114</t>
  </si>
  <si>
    <t>513717694</t>
  </si>
  <si>
    <t>Continuity Software Ltd- Continuity Software Ltd</t>
  </si>
  <si>
    <t>8460</t>
  </si>
  <si>
    <t>513644005</t>
  </si>
  <si>
    <t>Cynerio Israel Ltd- Cynerio Israel Ltd</t>
  </si>
  <si>
    <t>8525</t>
  </si>
  <si>
    <t>515746212</t>
  </si>
  <si>
    <t>Venn 2014 Ltd- Venn 2014 Ltd</t>
  </si>
  <si>
    <t>8631</t>
  </si>
  <si>
    <t>515171510</t>
  </si>
  <si>
    <t>Viisights Solutions Ltd- Viisights Solutions Ltd</t>
  </si>
  <si>
    <t>8603</t>
  </si>
  <si>
    <t>515252112</t>
  </si>
  <si>
    <t>BioSight Ltd- ביוסייט בע"מ</t>
  </si>
  <si>
    <t>8113</t>
  </si>
  <si>
    <t>512852559</t>
  </si>
  <si>
    <t>השקעות במדעי החיים</t>
  </si>
  <si>
    <t>אלון דלק מניה לא סחירה- אלון חברת הדלק לישראל בע"מ</t>
  </si>
  <si>
    <t>499906</t>
  </si>
  <si>
    <t>TIPA CORP LTD- TIPA CORP LTD</t>
  </si>
  <si>
    <t>8838</t>
  </si>
  <si>
    <t>514420660</t>
  </si>
  <si>
    <t>*BIG USA מניה לא סחירה- ביג יו.אס.אי. בע"מ</t>
  </si>
  <si>
    <t>29991765</t>
  </si>
  <si>
    <t>514435395</t>
  </si>
  <si>
    <t>Lendbuzz Inc- Lendbuzz, Inc</t>
  </si>
  <si>
    <t>8564</t>
  </si>
  <si>
    <t>medlnvest capital s.a.r.l- Medinvest</t>
  </si>
  <si>
    <t>2751</t>
  </si>
  <si>
    <t>ORDH- ORDH</t>
  </si>
  <si>
    <t>8255</t>
  </si>
  <si>
    <t>*Fu Gen AG- Fu Gen AG</t>
  </si>
  <si>
    <t>9035</t>
  </si>
  <si>
    <t>*Global Energy Generation LLC- Global Energy Generation Llc</t>
  </si>
  <si>
    <t>8459</t>
  </si>
  <si>
    <t>*Mammoth North- Mammoth</t>
  </si>
  <si>
    <t>28459</t>
  </si>
  <si>
    <t>*mammoth south- Mammoth</t>
  </si>
  <si>
    <t>8932</t>
  </si>
  <si>
    <t>NORDIC POWER 2- Nordic Power,1 Lp</t>
  </si>
  <si>
    <t>9116</t>
  </si>
  <si>
    <t>NORDIC POWER 3- Nordic Power,1 Lp</t>
  </si>
  <si>
    <t>9291</t>
  </si>
  <si>
    <t>NORDIC POWER 4- Nordic Power,1 Lp</t>
  </si>
  <si>
    <t>9300</t>
  </si>
  <si>
    <t>OPC Power Ventures LP- Power Ventures</t>
  </si>
  <si>
    <t>8215</t>
  </si>
  <si>
    <t>Keystone Dental Holdings Ltd- Keystone Dental Holdings, Inc</t>
  </si>
  <si>
    <t>8613</t>
  </si>
  <si>
    <t>FinTLV Opportunity 2 L.P- NEXT PLC</t>
  </si>
  <si>
    <t>7983</t>
  </si>
  <si>
    <t>S.P.V.N.I 2 Next 2021 L.P- NEXT PLC</t>
  </si>
  <si>
    <t>8773</t>
  </si>
  <si>
    <t>*אשבורן פלאזה- ESHBORN PLAZA</t>
  </si>
  <si>
    <t>5771</t>
  </si>
  <si>
    <t>*425 Lexington- Lexington Capital Partners</t>
  </si>
  <si>
    <t>544461</t>
  </si>
  <si>
    <t>MARKET- MARKET</t>
  </si>
  <si>
    <t>537053</t>
  </si>
  <si>
    <t>AEW RELog SCSp- ReLog</t>
  </si>
  <si>
    <t>8735</t>
  </si>
  <si>
    <t>*Rialto-Elite Portfolio- Rialto-Elite Portfolio</t>
  </si>
  <si>
    <t>496922</t>
  </si>
  <si>
    <t>*ROBIN- ROBIN</t>
  </si>
  <si>
    <t>6164</t>
  </si>
  <si>
    <t>*901 Fifth Seattle- Seattle Genetics Inc</t>
  </si>
  <si>
    <t>548386</t>
  </si>
  <si>
    <t>*Tanfield 1- tanfield</t>
  </si>
  <si>
    <t>6629</t>
  </si>
  <si>
    <t>USBT- us bank tower, la</t>
  </si>
  <si>
    <t>7854</t>
  </si>
  <si>
    <t>Danforth- VanBarton Group</t>
  </si>
  <si>
    <t>7425</t>
  </si>
  <si>
    <t>*WEST 35 STREET 240- WEST 35 STREET 240</t>
  </si>
  <si>
    <t>5814</t>
  </si>
  <si>
    <t>*Migdal WORE 2021-1- White Oak</t>
  </si>
  <si>
    <t>8784</t>
  </si>
  <si>
    <t>*WHITE OAK 3- White Oak</t>
  </si>
  <si>
    <t>4570311</t>
  </si>
  <si>
    <t>Earnix- Earnix</t>
  </si>
  <si>
    <t>8372</t>
  </si>
  <si>
    <t>Sunbit Inc- Sunbit Inc</t>
  </si>
  <si>
    <t>8432</t>
  </si>
  <si>
    <t>*Veev וויו גרופ MG- וויו (veev) גרופ</t>
  </si>
  <si>
    <t>11711071</t>
  </si>
  <si>
    <t>Behalf Ltd- Behalf Ltd</t>
  </si>
  <si>
    <t>8423</t>
  </si>
  <si>
    <t>LIGHTRICKS LTD- LIGHTRICKS</t>
  </si>
  <si>
    <t>8652</t>
  </si>
  <si>
    <t>סה"כ קרנות הון סיכון</t>
  </si>
  <si>
    <t>anatomy  2- קרן אנטומיה</t>
  </si>
  <si>
    <t>5260</t>
  </si>
  <si>
    <t>16/11/14</t>
  </si>
  <si>
    <t>anatomy- קרן אנטומיה</t>
  </si>
  <si>
    <t>52266</t>
  </si>
  <si>
    <t>01/01/12</t>
  </si>
  <si>
    <t>Stage One Venture Capital Fund IV</t>
  </si>
  <si>
    <t>8981</t>
  </si>
  <si>
    <t>30/12/21</t>
  </si>
  <si>
    <t>אביב (פנטין) קפיטל- Aviv Ventures II l.p</t>
  </si>
  <si>
    <t>600000271</t>
  </si>
  <si>
    <t>01/07/01</t>
  </si>
  <si>
    <t>F2 Capital Partners 3 LP- Capital Link Global Fintech Le</t>
  </si>
  <si>
    <t>8401</t>
  </si>
  <si>
    <t>01/03/22</t>
  </si>
  <si>
    <t>StageOne S.P.V R.S- stage one1</t>
  </si>
  <si>
    <t>8291</t>
  </si>
  <si>
    <t>24/03/21</t>
  </si>
  <si>
    <t>ויטהלייף ישראל קרן הון- ויטלייף פרטנרס (ישראל) ש.מ</t>
  </si>
  <si>
    <t>600000401</t>
  </si>
  <si>
    <t>28/02/02</t>
  </si>
  <si>
    <t>S.H. SKY 4 L.P- ס.ה. סקיי 4 ניהול שותפות מוגבלת</t>
  </si>
  <si>
    <t>8987</t>
  </si>
  <si>
    <t>20/01/22</t>
  </si>
  <si>
    <t>אורבימד 2- אורבימד ישראל</t>
  </si>
  <si>
    <t>5277</t>
  </si>
  <si>
    <t>21/04/16</t>
  </si>
  <si>
    <t>Greenfield Partners II L.P- Greenfield Partners</t>
  </si>
  <si>
    <t>7992</t>
  </si>
  <si>
    <t>31/12/20</t>
  </si>
  <si>
    <t>Greenfield Cobra Investments L.P- Greenlight Capital</t>
  </si>
  <si>
    <t>8269</t>
  </si>
  <si>
    <t>02/03/21</t>
  </si>
  <si>
    <t>Arkin Bio Ventures II L.P- Arkin Bio Ventures II L.P</t>
  </si>
  <si>
    <t>70341</t>
  </si>
  <si>
    <t>20/01/20</t>
  </si>
  <si>
    <t>סה"כ קרנות גידור</t>
  </si>
  <si>
    <t>LUCID ALTERNATIVE U 8/23- Surgix ltd</t>
  </si>
  <si>
    <t>9768</t>
  </si>
  <si>
    <t>26/06/23</t>
  </si>
  <si>
    <t>LUCID ALTERNATIVE FUND- לוסיד אלטרנטיב</t>
  </si>
  <si>
    <t>9628</t>
  </si>
  <si>
    <t>Noked Long L.P</t>
  </si>
  <si>
    <t>992880</t>
  </si>
  <si>
    <t>20/08/23</t>
  </si>
  <si>
    <t>סה"כ קרנות נדל"ן</t>
  </si>
  <si>
    <t>ריאליטי קרן השקעות בנדל"ן IV</t>
  </si>
  <si>
    <t>70040</t>
  </si>
  <si>
    <t>29/05/19</t>
  </si>
  <si>
    <t>Reality Real Estate Investment Fund 3 L.P- Reality Real Estate Investment Fund 3 L.P</t>
  </si>
  <si>
    <t>5265</t>
  </si>
  <si>
    <t>15/06/15</t>
  </si>
  <si>
    <t>JTLV III LIMITED PARTNERSHIP- נוקד קפיטל בע"מ</t>
  </si>
  <si>
    <t>8510</t>
  </si>
  <si>
    <t>04/04/22</t>
  </si>
  <si>
    <t>סה"כ קרנות השקעה אחרות</t>
  </si>
  <si>
    <t>GESM Via Maris Limited Partnership- PARTNERS GROUP</t>
  </si>
  <si>
    <t>7079</t>
  </si>
  <si>
    <t>10/12/20</t>
  </si>
  <si>
    <t>RAM COASTAL ENERGY LIMITED PARTNERSHIP- RAM Lux Systematic Funds</t>
  </si>
  <si>
    <t>7067</t>
  </si>
  <si>
    <t>05/08/20</t>
  </si>
  <si>
    <t>Accelmed Growth Partners L.P 2- Accelmed Growth Partners L.P</t>
  </si>
  <si>
    <t>5271</t>
  </si>
  <si>
    <t>Ares Capital Europe VI</t>
  </si>
  <si>
    <t>9817</t>
  </si>
  <si>
    <t>03/08/22</t>
  </si>
  <si>
    <t>Fortissimo Partners VI</t>
  </si>
  <si>
    <t>9290</t>
  </si>
  <si>
    <t>19/10/22</t>
  </si>
  <si>
    <t>STAGEONE S.P.V D.R</t>
  </si>
  <si>
    <t>8420</t>
  </si>
  <si>
    <t>17/07/22</t>
  </si>
  <si>
    <t>FIMI 6- BRIDGES ISRAEL GP GROWTH FUND 1 LIMITED PARTNERSHI</t>
  </si>
  <si>
    <t>5272</t>
  </si>
  <si>
    <t>03/02/16</t>
  </si>
  <si>
    <t>fimi israel opportunity- BRIDGES ISRAEL GP GROWTH FUND 1 LIMITED PARTNERSHI</t>
  </si>
  <si>
    <t>50724</t>
  </si>
  <si>
    <t>11/10/05</t>
  </si>
  <si>
    <t>MIE III Co-Investment Fund II- CO-INVESTMENT</t>
  </si>
  <si>
    <t>9172</t>
  </si>
  <si>
    <t>01/07/22</t>
  </si>
  <si>
    <t>Fortissimo capital fund v- FORTISSIMO CAPITA FUND</t>
  </si>
  <si>
    <t>70381</t>
  </si>
  <si>
    <t>01/04/19</t>
  </si>
  <si>
    <t>Vintage Class A- Helios General 3 ltd</t>
  </si>
  <si>
    <t>70261</t>
  </si>
  <si>
    <t>17/10/19</t>
  </si>
  <si>
    <t>Vintage fund of funds ISRAEL V- Helios General 3 ltd</t>
  </si>
  <si>
    <t>6645</t>
  </si>
  <si>
    <t>01/01/19</t>
  </si>
  <si>
    <t>קרן תשתיות - ISRAEL INFRASTUC- I. INFRASTUCTURE</t>
  </si>
  <si>
    <t>65001010</t>
  </si>
  <si>
    <t>18/10/06</t>
  </si>
  <si>
    <t>טנא הון צמיחה (קרן להשקעות)- ION Asset Management Ltd. (מנהל כי אין שותף כללי)</t>
  </si>
  <si>
    <t>650011101</t>
  </si>
  <si>
    <t>01/09/06</t>
  </si>
  <si>
    <t>Noy 4 Infrastructure and energy- Noy 4 Infrastructure and Energy Investments</t>
  </si>
  <si>
    <t>8283</t>
  </si>
  <si>
    <t>01/05/21</t>
  </si>
  <si>
    <t>SKY 3- sky 3</t>
  </si>
  <si>
    <t>5289</t>
  </si>
  <si>
    <t>01/01/17</t>
  </si>
  <si>
    <t>ויולה פרייבט אקווטי 2- ג'נריישן ניהול בע"מ</t>
  </si>
  <si>
    <t>5257</t>
  </si>
  <si>
    <t>01/09/14</t>
  </si>
  <si>
    <t>Vertex II Israel Fund LP- ורטקס</t>
  </si>
  <si>
    <t>600000361</t>
  </si>
  <si>
    <t>16/01/01</t>
  </si>
  <si>
    <t>TENE GROWTH CAPITAL 4- טנא השקעות</t>
  </si>
  <si>
    <t>5310</t>
  </si>
  <si>
    <t>01/09/17</t>
  </si>
  <si>
    <t>Tene investment in QNERGY- טנא השקעות</t>
  </si>
  <si>
    <t>29993124</t>
  </si>
  <si>
    <t>01/01/15</t>
  </si>
  <si>
    <t>s.h. sky l.p- ס. ה. סקיי 11 ש.מ.</t>
  </si>
  <si>
    <t>50492</t>
  </si>
  <si>
    <t>01/08/05</t>
  </si>
  <si>
    <t>FIMI Israel Opportunity VII- פימי אופורטיוניטי 7 שותפות מוגבלת</t>
  </si>
  <si>
    <t>8292</t>
  </si>
  <si>
    <t>פלנוס טכנולוגיות לאומי- פלנוס טכנולוגיות בע"מ</t>
  </si>
  <si>
    <t>600000301</t>
  </si>
  <si>
    <t>27/11/00</t>
  </si>
  <si>
    <t>Kedma Capital III- קדמה קפיטל 3</t>
  </si>
  <si>
    <t>6662</t>
  </si>
  <si>
    <t>Evolution Venture Capital Fun I- קרן Evolution</t>
  </si>
  <si>
    <t>50286</t>
  </si>
  <si>
    <t>NOY ASHALIM קרן נוי- קרן נוי 1 להשקעה בתשתיות אנרגיה ש.מ</t>
  </si>
  <si>
    <t>5279</t>
  </si>
  <si>
    <t>08/08/16</t>
  </si>
  <si>
    <t>קרן נוי 2- קרן נוי 1 להשקעה בתשתיות אנרגיה ש.מ</t>
  </si>
  <si>
    <t>5259</t>
  </si>
  <si>
    <t>30/08/14</t>
  </si>
  <si>
    <t>Yesodot Gimmel- Yesodot Gimmel</t>
  </si>
  <si>
    <t>70291</t>
  </si>
  <si>
    <t>01/10/19</t>
  </si>
  <si>
    <t>Yesodot Senior Co Invest- Yesodot Gimmel</t>
  </si>
  <si>
    <t>7076</t>
  </si>
  <si>
    <t>Greenfield Partners Panorays LP- Greenfield Partners</t>
  </si>
  <si>
    <t>8320</t>
  </si>
  <si>
    <t>05/08/21</t>
  </si>
  <si>
    <t>DB Sunshine Holdings</t>
  </si>
  <si>
    <t>9703</t>
  </si>
  <si>
    <t>18/07/22</t>
  </si>
  <si>
    <t>Greenfield Partners Fund III LP</t>
  </si>
  <si>
    <t>9616</t>
  </si>
  <si>
    <t>16/06/23</t>
  </si>
  <si>
    <t>Green Lantern GL II LP- Green Lantern V</t>
  </si>
  <si>
    <t>8279</t>
  </si>
  <si>
    <t>25/04/21</t>
  </si>
  <si>
    <t>Green Lantern GLM LP- Green Lantern V</t>
  </si>
  <si>
    <t>8277</t>
  </si>
  <si>
    <t>*MA Movilim Renewable Energies L.P- אנלייט אנרגיה מתחדשת בע"מ</t>
  </si>
  <si>
    <t>5322</t>
  </si>
  <si>
    <t>06/06/16</t>
  </si>
  <si>
    <t>סה"כ קרנות הון סיכון בחו"ל</t>
  </si>
  <si>
    <t>IInsight Partners XI- Insight Associates XI, L.P.</t>
  </si>
  <si>
    <t>70461</t>
  </si>
  <si>
    <t>26/11/19</t>
  </si>
  <si>
    <t>Insight Partners XII LP- Insight Associates XI, L.P.</t>
  </si>
  <si>
    <t>8315</t>
  </si>
  <si>
    <t>21/05/21</t>
  </si>
  <si>
    <t>QUMRA OPPORTUNITY FUND I- Qumra Capital GP II, L.P.</t>
  </si>
  <si>
    <t>8282</t>
  </si>
  <si>
    <t>13/05/21</t>
  </si>
  <si>
    <t>Group 11 Fund IV- Group 11 Fund  L.P</t>
  </si>
  <si>
    <t>8287</t>
  </si>
  <si>
    <t>01/12/19</t>
  </si>
  <si>
    <t>Group 11 Fund V- Group 11 Fund  L.P</t>
  </si>
  <si>
    <t>8276</t>
  </si>
  <si>
    <t>01/04/21</t>
  </si>
  <si>
    <t>Arkin Bio Capital L.P- vanture capital</t>
  </si>
  <si>
    <t>8888</t>
  </si>
  <si>
    <t>07/10/21</t>
  </si>
  <si>
    <t>Zeev Opportunity Fund I- Zeev</t>
  </si>
  <si>
    <t>8316</t>
  </si>
  <si>
    <t>01/07/21</t>
  </si>
  <si>
    <t>סה"כ קרנות גידור בחו"ל</t>
  </si>
  <si>
    <t>CHEYNE REL.ES.C.HO.III (A)- Cheyn Capital</t>
  </si>
  <si>
    <t>XD0289755437</t>
  </si>
  <si>
    <t>20/05/20</t>
  </si>
  <si>
    <t>XD0286425612</t>
  </si>
  <si>
    <t>ION TECH FEEDER FUND- ION TECH FEEDER FUND</t>
  </si>
  <si>
    <t>KYG4939W1188</t>
  </si>
  <si>
    <t>24/02/22</t>
  </si>
  <si>
    <t>סה"כ קרנות נדל"ן בחו"ל</t>
  </si>
  <si>
    <t>Co Invest Antlia BSREP III BLOKER- BLOKER</t>
  </si>
  <si>
    <t>8298</t>
  </si>
  <si>
    <t>27/11/18</t>
  </si>
  <si>
    <t>Brookfield real estate partners II- Brookfield global</t>
  </si>
  <si>
    <t>5274</t>
  </si>
  <si>
    <t>31/03/16</t>
  </si>
  <si>
    <t>Brookfield SREP III- Brookfield global</t>
  </si>
  <si>
    <t>5328</t>
  </si>
  <si>
    <t>21/12/17</t>
  </si>
  <si>
    <t>Co-Invest Antlia BSREP III- CO-INVESTMENT</t>
  </si>
  <si>
    <t>5344</t>
  </si>
  <si>
    <t>05/12/18</t>
  </si>
  <si>
    <t>Blackstone R.E. partners VIII.F- Blackstone Management Associates VII L.L.C</t>
  </si>
  <si>
    <t>5264</t>
  </si>
  <si>
    <t>01/04/15</t>
  </si>
  <si>
    <t>Blackstone Real Estate Partners IX- Blackstone Management Associates VII L.L.C</t>
  </si>
  <si>
    <t>7064</t>
  </si>
  <si>
    <t>27/07/20</t>
  </si>
  <si>
    <t>WATERTON RESIDENTIAL P V XIII- PGCO 4 CO-MINGLED FUND</t>
  </si>
  <si>
    <t>5334</t>
  </si>
  <si>
    <t>06/04/17</t>
  </si>
  <si>
    <t>Portfolio EDGE- Portfolio EDGE</t>
  </si>
  <si>
    <t>5343</t>
  </si>
  <si>
    <t>09/10/18</t>
  </si>
  <si>
    <t>WATERTON EDGE- Portfolio EDGE</t>
  </si>
  <si>
    <t>7341</t>
  </si>
  <si>
    <t>Brack Capital Real Estate llp- איי ג'י איי - אר אי נדל"ן בע"מ</t>
  </si>
  <si>
    <t>29990961</t>
  </si>
  <si>
    <t>20/09/07</t>
  </si>
  <si>
    <t>EQT Exeter Industrial Value Fund VI L.P</t>
  </si>
  <si>
    <t>9525</t>
  </si>
  <si>
    <t>25/03/22</t>
  </si>
  <si>
    <t>Faropoint Industrial Value Fund III LP</t>
  </si>
  <si>
    <t>9488</t>
  </si>
  <si>
    <t>14/04/22</t>
  </si>
  <si>
    <t>LCN European Fund IV SLP- LCN European Fund 3 GP S.A R.L</t>
  </si>
  <si>
    <t>97830</t>
  </si>
  <si>
    <t>23/03/22</t>
  </si>
  <si>
    <t>ELECTRA AMERICA PRINCIPAL HOSPITALITY- Electra Capital PM</t>
  </si>
  <si>
    <t>8404</t>
  </si>
  <si>
    <t>Electra America Multifamily III- Electra America</t>
  </si>
  <si>
    <t>7989</t>
  </si>
  <si>
    <t>31/12/19</t>
  </si>
  <si>
    <t>סה"כ קרנות השקעה אחרות בחו"ל</t>
  </si>
  <si>
    <t>MICL SONNEDIX SOLAR CIV L.P- MICL SONNEDIX SOLAR CIV L.P</t>
  </si>
  <si>
    <t>8324</t>
  </si>
  <si>
    <t>17/08/21</t>
  </si>
  <si>
    <t>JP MORGAN IIF- Moneda Latin American Corporate</t>
  </si>
  <si>
    <t>6653</t>
  </si>
  <si>
    <t>01/07/07</t>
  </si>
  <si>
    <t>BVP Forge Institutional L.P</t>
  </si>
  <si>
    <t>9239</t>
  </si>
  <si>
    <t>GIP OAK CO-INVEST L.P</t>
  </si>
  <si>
    <t>9534</t>
  </si>
  <si>
    <t>22/03/23</t>
  </si>
  <si>
    <t>Klirmark Opportunity Fund IV</t>
  </si>
  <si>
    <t>9536</t>
  </si>
  <si>
    <t>WHLP Kennedy (A) LP- Accelmed Growth Partners L.P</t>
  </si>
  <si>
    <t>9409</t>
  </si>
  <si>
    <t>10/01/23</t>
  </si>
  <si>
    <t>BCP V Brand Co-Invest LP- BCP V Brand Co-Invest LP</t>
  </si>
  <si>
    <t>70321</t>
  </si>
  <si>
    <t>Brookfield Capital Partners V- Blackstone Management Associates VII L.L.C</t>
  </si>
  <si>
    <t>66481</t>
  </si>
  <si>
    <t>Brookfield HSO Co-Invest L.P - 7016- Blackstone Management Associates VII L.L.C</t>
  </si>
  <si>
    <t>70160</t>
  </si>
  <si>
    <t>11/06/19</t>
  </si>
  <si>
    <t>BCP V DEXKO CO-INVEST LP- Brookfield global</t>
  </si>
  <si>
    <t>8337</t>
  </si>
  <si>
    <t>01/10/21</t>
  </si>
  <si>
    <t>Brookfield Capital Partners Fund VI- Brookfield global</t>
  </si>
  <si>
    <t>9236</t>
  </si>
  <si>
    <t>Brookfield coinv JCI- Brookfield global</t>
  </si>
  <si>
    <t>6665</t>
  </si>
  <si>
    <t>23/04/19</t>
  </si>
  <si>
    <t>BROOKFIELD IV- Brookfield global</t>
  </si>
  <si>
    <t>5266</t>
  </si>
  <si>
    <t>GRAPH TECH BROOKFIELD- Brookfield global</t>
  </si>
  <si>
    <t>5270</t>
  </si>
  <si>
    <t>20/09/15</t>
  </si>
  <si>
    <t>ORCC III- ORACLE CORP</t>
  </si>
  <si>
    <t>70851</t>
  </si>
  <si>
    <t>01/06/20</t>
  </si>
  <si>
    <t>Oak Hill Advisors - OCREDIT- Surgix ltd</t>
  </si>
  <si>
    <t>9695</t>
  </si>
  <si>
    <t>01/07/23</t>
  </si>
  <si>
    <t>Copenhagen Energy Transition</t>
  </si>
  <si>
    <t>8413</t>
  </si>
  <si>
    <t>10/04/22</t>
  </si>
  <si>
    <t>COPENHAGEN INFRASTRUCTURE</t>
  </si>
  <si>
    <t>5315</t>
  </si>
  <si>
    <t>27/12/17</t>
  </si>
  <si>
    <t>Copenhagen Infrastructure Partners IV F1- Copenhagen Infrastructure Partners</t>
  </si>
  <si>
    <t>8280</t>
  </si>
  <si>
    <t>16/04/21</t>
  </si>
  <si>
    <t>Proxima Co-Invest L.P- Galaxy Protfolio</t>
  </si>
  <si>
    <t>9377</t>
  </si>
  <si>
    <t>02/11/21</t>
  </si>
  <si>
    <t>LS POWER FUND IV- Gatewood Capital Opportunity Fund</t>
  </si>
  <si>
    <t>5317</t>
  </si>
  <si>
    <t>01/04/18</t>
  </si>
  <si>
    <t>InfraRed Infrastructure Fund V- INFRARED INFRASTRUCTURE V GENERAL PARTNER LLP</t>
  </si>
  <si>
    <t>5309</t>
  </si>
  <si>
    <t>01/03/17</t>
  </si>
  <si>
    <t>EIP Renewables invest SCS- Renewables invest</t>
  </si>
  <si>
    <t>7999</t>
  </si>
  <si>
    <t>01/02/21</t>
  </si>
  <si>
    <t>ARCLIGHT AEP FEEDER FUND VII LLC- ארקלייט</t>
  </si>
  <si>
    <t>70250</t>
  </si>
  <si>
    <t>ArcLight Fund VII AIV L.P- ארקלייט</t>
  </si>
  <si>
    <t>93860</t>
  </si>
  <si>
    <t>01/12/22</t>
  </si>
  <si>
    <t>Accelmed Partners II- Accelmed Growth Partners L.P</t>
  </si>
  <si>
    <t>7055</t>
  </si>
  <si>
    <t>24/03/20</t>
  </si>
  <si>
    <t>KKR CAVALRY CO-INVEST- CO-INVESTMENT</t>
  </si>
  <si>
    <t>8406</t>
  </si>
  <si>
    <t>KKR THOR CO-INVEST LP- CO-INVESTMENT</t>
  </si>
  <si>
    <t>8502</t>
  </si>
  <si>
    <t>Advent International GPE X-B L.P</t>
  </si>
  <si>
    <t>8417</t>
  </si>
  <si>
    <t>01/06/22</t>
  </si>
  <si>
    <t>AP IX Connect Holdings L.P</t>
  </si>
  <si>
    <t>8842</t>
  </si>
  <si>
    <t>01/01/22</t>
  </si>
  <si>
    <t>Astorg MidCap</t>
  </si>
  <si>
    <t>8318</t>
  </si>
  <si>
    <t>01/03/21</t>
  </si>
  <si>
    <t>Audax Direct Lending Solutions</t>
  </si>
  <si>
    <t>8314</t>
  </si>
  <si>
    <t>09/03/21</t>
  </si>
  <si>
    <t>Core Infrastructure India Fund Pte Ltd</t>
  </si>
  <si>
    <t>5255</t>
  </si>
  <si>
    <t>14/04/13</t>
  </si>
  <si>
    <t>GIP CAPS II REX Co-Investment Fund L.P</t>
  </si>
  <si>
    <t>93851</t>
  </si>
  <si>
    <t>GIP IV Gutenberg Co-Invest SCsp</t>
  </si>
  <si>
    <t>9246</t>
  </si>
  <si>
    <t>19/09/22</t>
  </si>
  <si>
    <t>GIP IV Seaway Energy</t>
  </si>
  <si>
    <t>9245</t>
  </si>
  <si>
    <t>ICG SDP V</t>
  </si>
  <si>
    <t>9157</t>
  </si>
  <si>
    <t>21/07/22</t>
  </si>
  <si>
    <t>Pantheon Global Co-Inv Opportu</t>
  </si>
  <si>
    <t>8330</t>
  </si>
  <si>
    <t>20/06/20</t>
  </si>
  <si>
    <t>Proofpoint Co-Invest Fund L.P</t>
  </si>
  <si>
    <t>8317</t>
  </si>
  <si>
    <t>Vintage Fund of Funds VII (Access) LP</t>
  </si>
  <si>
    <t>9273</t>
  </si>
  <si>
    <t>18/10/22</t>
  </si>
  <si>
    <t>EC - 3 AUDAX CO INV- ECV IL OPP I</t>
  </si>
  <si>
    <t>7987</t>
  </si>
  <si>
    <t>30/06/17</t>
  </si>
  <si>
    <t>EC 6 ADLS co-inv- ECV IL OPP I</t>
  </si>
  <si>
    <t>8313</t>
  </si>
  <si>
    <t>10/06/21</t>
  </si>
  <si>
    <t>EC4 ADLS  co-inv- ECV IL OPP I</t>
  </si>
  <si>
    <t>7988</t>
  </si>
  <si>
    <t>EC-5- ECV IL OPP I</t>
  </si>
  <si>
    <t>8271</t>
  </si>
  <si>
    <t>ADLSCO FUND3- Accelmed Growth Partners L.P</t>
  </si>
  <si>
    <t>8336</t>
  </si>
  <si>
    <t>09/11/22</t>
  </si>
  <si>
    <t>ADVENT INTERNATIONAL 8- Advent International</t>
  </si>
  <si>
    <t>5273</t>
  </si>
  <si>
    <t>01/02/16</t>
  </si>
  <si>
    <t>Advent International GPE IX L.P- Advent International</t>
  </si>
  <si>
    <t>70061</t>
  </si>
  <si>
    <t>01/06/19</t>
  </si>
  <si>
    <t>APOLLO- Apollo &amp; Lunar Croydon</t>
  </si>
  <si>
    <t>5281</t>
  </si>
  <si>
    <t>21/08/16</t>
  </si>
  <si>
    <t>Apollo Fund IX -- Apollo &amp; Lunar Croydon</t>
  </si>
  <si>
    <t>5302</t>
  </si>
  <si>
    <t>01/08/17</t>
  </si>
  <si>
    <t>Arcmont SLF II- Arcmont</t>
  </si>
  <si>
    <t>70451</t>
  </si>
  <si>
    <t>19/03/20</t>
  </si>
  <si>
    <t>*AUDAX DIRECT LENDING SOLUTIONS- Ares special situation fund IB</t>
  </si>
  <si>
    <t>5339</t>
  </si>
  <si>
    <t>Girasol Investments S.A- BUYOUT</t>
  </si>
  <si>
    <t>8412</t>
  </si>
  <si>
    <t>01/09/21</t>
  </si>
  <si>
    <t>cdl 2- cdl</t>
  </si>
  <si>
    <t>5237</t>
  </si>
  <si>
    <t>29/09/17</t>
  </si>
  <si>
    <t>CRECH V- Cheyn Capital</t>
  </si>
  <si>
    <t>5294</t>
  </si>
  <si>
    <t>03/10/16</t>
  </si>
  <si>
    <t>ICG SDP 3- Cheyn Capital</t>
  </si>
  <si>
    <t>5304</t>
  </si>
  <si>
    <t>12/07/17</t>
  </si>
  <si>
    <t>Cheyne Real Estate Credit Holdings VII- Cheyne Capital</t>
  </si>
  <si>
    <t>9011</t>
  </si>
  <si>
    <t>24/03/22</t>
  </si>
  <si>
    <t>cicc growth capital fund- CICC Growth Capital</t>
  </si>
  <si>
    <t>52225</t>
  </si>
  <si>
    <t>01/05/11</t>
  </si>
  <si>
    <t>Concorde Co Invest L.P- CO-INVESTMENT</t>
  </si>
  <si>
    <t>8278</t>
  </si>
  <si>
    <t>Court Square Capital Lancet Holdings L.P- Court Square</t>
  </si>
  <si>
    <t>8327</t>
  </si>
  <si>
    <t>19/08/21</t>
  </si>
  <si>
    <t>Court Square IV- Court Square</t>
  </si>
  <si>
    <t>53321</t>
  </si>
  <si>
    <t>06/08/18</t>
  </si>
  <si>
    <t>CRESCENT- COVA Acquisition Corp</t>
  </si>
  <si>
    <t>5290</t>
  </si>
  <si>
    <t>21/12/15</t>
  </si>
  <si>
    <t>Crescent Direct Lending III- COVA Acquisition Corp</t>
  </si>
  <si>
    <t>8323</t>
  </si>
  <si>
    <t>CVC Capital partners VIII- CVC Capital Partners Strategic Opportunities II</t>
  </si>
  <si>
    <t>7060</t>
  </si>
  <si>
    <t>01/01/21</t>
  </si>
  <si>
    <t>ISQ Global infrastructure Fund- CVC Capital Partners Strategic Opportunities II</t>
  </si>
  <si>
    <t>8296</t>
  </si>
  <si>
    <t>11/09/20</t>
  </si>
  <si>
    <t>BLUEBAY - SLF1- Direct Lending Fund III General Partner</t>
  </si>
  <si>
    <t>5284</t>
  </si>
  <si>
    <t>10/06/16</t>
  </si>
  <si>
    <t>EC - 1 AUDAX CO INV- EC - AUDAX CO INV</t>
  </si>
  <si>
    <t>6657</t>
  </si>
  <si>
    <t>EC - 2 AUDAX CO INV- EC - AUDAX CO INV</t>
  </si>
  <si>
    <t>70091</t>
  </si>
  <si>
    <t>harbourvest A מאוחד- ECP V, LLC</t>
  </si>
  <si>
    <t>70000</t>
  </si>
  <si>
    <t>07/02/18</t>
  </si>
  <si>
    <t>Francisco Partners VI- Francisco</t>
  </si>
  <si>
    <t>7991</t>
  </si>
  <si>
    <t>01/10/20</t>
  </si>
  <si>
    <t>GIP CAPS II Panther Co-Investment L.P- GIP</t>
  </si>
  <si>
    <t>9229</t>
  </si>
  <si>
    <t>23/06/22</t>
  </si>
  <si>
    <t>GIP GEMINI FUND CAYMAN FEEDER II LP- GIP Gemini Fund LP</t>
  </si>
  <si>
    <t>70271</t>
  </si>
  <si>
    <t>30/09/19</t>
  </si>
  <si>
    <t>CAPSII co-inv- GLOBAL INDUSTRIES</t>
  </si>
  <si>
    <t>7057</t>
  </si>
  <si>
    <t>27/03/20</t>
  </si>
  <si>
    <t>CAPSII- GLOBAL INDUSTRIES</t>
  </si>
  <si>
    <t>70421</t>
  </si>
  <si>
    <t>03/04/19</t>
  </si>
  <si>
    <t>Global Infrastructure Partners IV L.P- Global Infrastructure Partners</t>
  </si>
  <si>
    <t>70181</t>
  </si>
  <si>
    <t>01/03/19</t>
  </si>
  <si>
    <t>Migdal HarbourVest Tranche B מאוחד- HarbourVest Adelaide</t>
  </si>
  <si>
    <t>5298</t>
  </si>
  <si>
    <t>29/03/18</t>
  </si>
  <si>
    <t>Strategic Investors Fund X- Helios General 3 ltd</t>
  </si>
  <si>
    <t>7068</t>
  </si>
  <si>
    <t>24/02/20</t>
  </si>
  <si>
    <t>Vintage Class B- Helios General 3 ltd</t>
  </si>
  <si>
    <t>70470</t>
  </si>
  <si>
    <t>23/04/20</t>
  </si>
  <si>
    <t>Vintage Class C- Helios General 3 ltd</t>
  </si>
  <si>
    <t>70751</t>
  </si>
  <si>
    <t>29/12/20</t>
  </si>
  <si>
    <t>Vintage Fund of Funds IV- Helios General 3 ltd</t>
  </si>
  <si>
    <t>5275</t>
  </si>
  <si>
    <t>01/03/16</t>
  </si>
  <si>
    <t>Vintage Fund of Funds V ACCESS- Helios General 3 ltd</t>
  </si>
  <si>
    <t>5333</t>
  </si>
  <si>
    <t>09/08/18</t>
  </si>
  <si>
    <t>Vintage Fund of Funds VI Access- Helios General 3 ltd</t>
  </si>
  <si>
    <t>8322</t>
  </si>
  <si>
    <t>Vintage Migdal Co-inv- Helios General 3 ltd</t>
  </si>
  <si>
    <t>5300</t>
  </si>
  <si>
    <t>16/05/17</t>
  </si>
  <si>
    <t>Horsley Bridge XII Ventures- Horsley Bridge</t>
  </si>
  <si>
    <t>5295</t>
  </si>
  <si>
    <t>24/05/17</t>
  </si>
  <si>
    <t>ICGL V- ICG Fund</t>
  </si>
  <si>
    <t>5326</t>
  </si>
  <si>
    <t>30/04/18</t>
  </si>
  <si>
    <t>ICG SDP 4- ICG Senior Debt Partners Fund-ICG</t>
  </si>
  <si>
    <t>70430</t>
  </si>
  <si>
    <t>Astorg VII Co-Invest ERT- JOY GLOBAL INC</t>
  </si>
  <si>
    <t>70351</t>
  </si>
  <si>
    <t>17/01/20</t>
  </si>
  <si>
    <t>Astorg VII Co-Invest LGC- JOY GLOBAL INC</t>
  </si>
  <si>
    <t>70401</t>
  </si>
  <si>
    <t>01/03/20</t>
  </si>
  <si>
    <t>Astorg VII- JOY GLOBAL INC</t>
  </si>
  <si>
    <t>6650</t>
  </si>
  <si>
    <t>DIRECT LENDING FUND IV SLP- KARTESIA</t>
  </si>
  <si>
    <t>9317</t>
  </si>
  <si>
    <t>15/12/21</t>
  </si>
  <si>
    <t>Kartesia Credit Opportunities V- KARTESIA</t>
  </si>
  <si>
    <t>70111</t>
  </si>
  <si>
    <t>05/07/19</t>
  </si>
  <si>
    <t>KARTESIA- KARTESIA</t>
  </si>
  <si>
    <t>5303</t>
  </si>
  <si>
    <t>KARTESIA KASS- KARTESIA</t>
  </si>
  <si>
    <t>6923</t>
  </si>
  <si>
    <t>17/05/19</t>
  </si>
  <si>
    <t>KARTESIA KSO- KARTESIA</t>
  </si>
  <si>
    <t>6885</t>
  </si>
  <si>
    <t>23/05/19</t>
  </si>
  <si>
    <t>Kartesia Senior Opportunities- KARTESIA</t>
  </si>
  <si>
    <t>9014</t>
  </si>
  <si>
    <t>KCO VI- KARTESIA</t>
  </si>
  <si>
    <t>93841</t>
  </si>
  <si>
    <t>15/12/22</t>
  </si>
  <si>
    <t>KASS Unlevered - Compartment E- KASS Unlevered</t>
  </si>
  <si>
    <t>8319</t>
  </si>
  <si>
    <t>KASS Unlevered II S.a r.l- KASS Unlevered</t>
  </si>
  <si>
    <t>9015</t>
  </si>
  <si>
    <t>ISQ Kio Co-Invest Fund L.P- KION Group AG</t>
  </si>
  <si>
    <t>8333</t>
  </si>
  <si>
    <t>01/11/21</t>
  </si>
  <si>
    <t>KLIRMARK III- Klirmark Opportunity Fund</t>
  </si>
  <si>
    <t>70191</t>
  </si>
  <si>
    <t>01/09/19</t>
  </si>
  <si>
    <t>Klirmark Opportunity fund II MG- Klirmark Opportunity L.P</t>
  </si>
  <si>
    <t>29992298</t>
  </si>
  <si>
    <t>02/10/14</t>
  </si>
  <si>
    <t>Tikehau Direct Lending V- LendingClub Corp</t>
  </si>
  <si>
    <t>8312</t>
  </si>
  <si>
    <t>MTDL- MASTEC INC</t>
  </si>
  <si>
    <t>6651</t>
  </si>
  <si>
    <t>31/12/18</t>
  </si>
  <si>
    <t>Mayberry LP- Mayberry</t>
  </si>
  <si>
    <t>70541</t>
  </si>
  <si>
    <t>22/05/20</t>
  </si>
  <si>
    <t>MCP V- MCP V</t>
  </si>
  <si>
    <t>7077</t>
  </si>
  <si>
    <t>MERIDIAM 3- MERIDIAM</t>
  </si>
  <si>
    <t>5278</t>
  </si>
  <si>
    <t>24/04/16</t>
  </si>
  <si>
    <t>Mirasol Co Invest Fund L.P- Mirasol Co Invest Fund L.P</t>
  </si>
  <si>
    <t>8275</t>
  </si>
  <si>
    <t>MORE C-1- MORE GROUP</t>
  </si>
  <si>
    <t>8334</t>
  </si>
  <si>
    <t>04/08/21</t>
  </si>
  <si>
    <t>Boom Co-invest B LP- Nirvana Holdings I LP</t>
  </si>
  <si>
    <t>8111</t>
  </si>
  <si>
    <t>Pantheon Global Secondary Fund VI- Pantheon PGIF IV GP (Lux)</t>
  </si>
  <si>
    <t>5331</t>
  </si>
  <si>
    <t>31/05/18</t>
  </si>
  <si>
    <t>Patria Private Equity Fund VI- Patria Private</t>
  </si>
  <si>
    <t>5320</t>
  </si>
  <si>
    <t>PCS IV- PCS</t>
  </si>
  <si>
    <t>70131</t>
  </si>
  <si>
    <t>11/02/19</t>
  </si>
  <si>
    <t>PERMIRA- Permira VI</t>
  </si>
  <si>
    <t>5287</t>
  </si>
  <si>
    <t>31/12/16</t>
  </si>
  <si>
    <t>PERMIRA VII L.P.2 SCSP- Permira VI</t>
  </si>
  <si>
    <t>70281</t>
  </si>
  <si>
    <t>16/10/19</t>
  </si>
  <si>
    <t>Permira VIII - 2 SCSp- Permira VI</t>
  </si>
  <si>
    <t>8416</t>
  </si>
  <si>
    <t>PGCO 4 CO-MINGLED FUND SCSP- PGCO 4 CO-MINGLED FUND</t>
  </si>
  <si>
    <t>5335</t>
  </si>
  <si>
    <t>Project Stream Co-Invest Fund L.P- Project Maraschino</t>
  </si>
  <si>
    <t>8112</t>
  </si>
  <si>
    <t>ICG Real Estate Debt VI- Real Estate Credit Investments Pcc ltd</t>
  </si>
  <si>
    <t>8299</t>
  </si>
  <si>
    <t>RHONE V- RHONE</t>
  </si>
  <si>
    <t>5268</t>
  </si>
  <si>
    <t>30/06/15</t>
  </si>
  <si>
    <t>SPECTRUM co-inv - Saavi LP- SPECTRUM DYNAMICS</t>
  </si>
  <si>
    <t>7071</t>
  </si>
  <si>
    <t>12/08/20</t>
  </si>
  <si>
    <t>SPECTRUM- SPECTRUM DYNAMICS</t>
  </si>
  <si>
    <t>70411</t>
  </si>
  <si>
    <t>20/02/19</t>
  </si>
  <si>
    <t>Strategic Investors Fund IX L.P- SVB</t>
  </si>
  <si>
    <t>5327</t>
  </si>
  <si>
    <t>24/05/18</t>
  </si>
  <si>
    <t>Strategic Investors Fund VIII LP- SVB</t>
  </si>
  <si>
    <t>5288</t>
  </si>
  <si>
    <t>06/10/16</t>
  </si>
  <si>
    <t>TDL IV- TDL IV</t>
  </si>
  <si>
    <t>6646</t>
  </si>
  <si>
    <t>31/07/17</t>
  </si>
  <si>
    <t>Thoma Bravo Fund XIV-A- THOMA BRAVO</t>
  </si>
  <si>
    <t>80000</t>
  </si>
  <si>
    <t>TOMA BRAVO FUND 8- TOMA BRAVO FUND 8</t>
  </si>
  <si>
    <t>6647</t>
  </si>
  <si>
    <t>20/12/18</t>
  </si>
  <si>
    <t>TOMA BRAVO- TOMA BRAVO FUND 8</t>
  </si>
  <si>
    <t>5276</t>
  </si>
  <si>
    <t>23/02/16</t>
  </si>
  <si>
    <t>TPG Asia VII- TPG Partners</t>
  </si>
  <si>
    <t>5337</t>
  </si>
  <si>
    <t>07/09/17</t>
  </si>
  <si>
    <t>Trilantic capital partners V- trilantic</t>
  </si>
  <si>
    <t>5269</t>
  </si>
  <si>
    <t>01/04/14</t>
  </si>
  <si>
    <t>Trilantic Europe VI SCSp- trilantic</t>
  </si>
  <si>
    <t>70491</t>
  </si>
  <si>
    <t>01/04/20</t>
  </si>
  <si>
    <t>Vintage Co-Invest III- venture capital</t>
  </si>
  <si>
    <t>8331</t>
  </si>
  <si>
    <t>18/11/21</t>
  </si>
  <si>
    <t>Warburg Pincus China II L.P- WARBURG PINCUS</t>
  </si>
  <si>
    <t>6945</t>
  </si>
  <si>
    <t>05/06/19</t>
  </si>
  <si>
    <t>WARBURG PINCUS- WARBURG PINCUS</t>
  </si>
  <si>
    <t>5286</t>
  </si>
  <si>
    <t>S.C.A.SICAR-EDMOND DE ROTHILD- א. רוטשילד ת ניהול נכסים בע"מ</t>
  </si>
  <si>
    <t>650011001</t>
  </si>
  <si>
    <t>01/06/06</t>
  </si>
  <si>
    <t>קרן סילברפליט- קרן סילברפליט</t>
  </si>
  <si>
    <t>5267</t>
  </si>
  <si>
    <t>29/05/15</t>
  </si>
  <si>
    <t>*ACE 4- ACE</t>
  </si>
  <si>
    <t>5238</t>
  </si>
  <si>
    <t>01/05/18</t>
  </si>
  <si>
    <t>*ACE V- ACE</t>
  </si>
  <si>
    <t>70701</t>
  </si>
  <si>
    <t>01/09/20</t>
  </si>
  <si>
    <t>Ares private capital solutions II- APCS II</t>
  </si>
  <si>
    <t>7086</t>
  </si>
  <si>
    <t>25/11/20</t>
  </si>
  <si>
    <t>ArcLight Fund VII AIV Blocker- ARCLIGHT</t>
  </si>
  <si>
    <t>9619</t>
  </si>
  <si>
    <t>ARES EUROPEAN CREDIT INVESTMENTS VIII- Ares Capital Europe V (e) Holdings S.A.R.L</t>
  </si>
  <si>
    <t>8340</t>
  </si>
  <si>
    <t>31/07/22</t>
  </si>
  <si>
    <t>*APCS- Ares special situation fund IB</t>
  </si>
  <si>
    <t>5291</t>
  </si>
  <si>
    <t>21/02/17</t>
  </si>
  <si>
    <t>*ARES- Ares special situation fund IB</t>
  </si>
  <si>
    <t>7062</t>
  </si>
  <si>
    <t>selene- Sun Apollo India Fund</t>
  </si>
  <si>
    <t>52258</t>
  </si>
  <si>
    <t>29/12/11</t>
  </si>
  <si>
    <t>WSREDII- WSREDII</t>
  </si>
  <si>
    <t>6658</t>
  </si>
  <si>
    <t>13/09/18</t>
  </si>
  <si>
    <t>Greenfield Partners Silverfort Co-Invest</t>
  </si>
  <si>
    <t>98671</t>
  </si>
  <si>
    <t>23/10/23</t>
  </si>
  <si>
    <t>Qumra MS LP Minute Media- Qumra Capital GP II, L.P.</t>
  </si>
  <si>
    <t>8270</t>
  </si>
  <si>
    <t>IFM GIF- IFM GIF</t>
  </si>
  <si>
    <t>53411</t>
  </si>
  <si>
    <t>01/01/04</t>
  </si>
  <si>
    <t>Whitehorse IV- Whitehorse Ltd</t>
  </si>
  <si>
    <t>8273</t>
  </si>
  <si>
    <t>AIOF II Woolly Co-Invest Fund L.P</t>
  </si>
  <si>
    <t>9282</t>
  </si>
  <si>
    <t>14/10/22</t>
  </si>
  <si>
    <t>Ambition HOLDINGS OFFSHORE LP</t>
  </si>
  <si>
    <t>8400</t>
  </si>
  <si>
    <t>14/12/21</t>
  </si>
  <si>
    <t>CSC TS HOLDINGS L.P</t>
  </si>
  <si>
    <t>9697</t>
  </si>
  <si>
    <t>29/03/23</t>
  </si>
  <si>
    <t>F2 Select I LP</t>
  </si>
  <si>
    <t>8507</t>
  </si>
  <si>
    <t>Global Infrastructure Partners Core C</t>
  </si>
  <si>
    <t>9495</t>
  </si>
  <si>
    <t>23/02/23</t>
  </si>
  <si>
    <t>ISF III Overflow Fund L.P</t>
  </si>
  <si>
    <t>9457</t>
  </si>
  <si>
    <t>28/11/22</t>
  </si>
  <si>
    <t>Monarch MCP VI</t>
  </si>
  <si>
    <t>9667</t>
  </si>
  <si>
    <t>02/02/23</t>
  </si>
  <si>
    <t>NCA Co-Invest L.P</t>
  </si>
  <si>
    <t>8415</t>
  </si>
  <si>
    <t>Pantheon Global Secondary VII</t>
  </si>
  <si>
    <t>982811</t>
  </si>
  <si>
    <t>Cheyne Co-Invest 2023-1 SP- Cheyn Capital</t>
  </si>
  <si>
    <t>9730</t>
  </si>
  <si>
    <t>08/08/23</t>
  </si>
  <si>
    <t>Fitzgerald Fund US LP- Fitzgerald Fund US LP (OMERS|20-49</t>
  </si>
  <si>
    <t>9600</t>
  </si>
  <si>
    <t>10/02/23</t>
  </si>
  <si>
    <t>Clayton Dubilier &amp; Rice XI L.P- Group 11 Fund  L.P</t>
  </si>
  <si>
    <t>8329</t>
  </si>
  <si>
    <t>11/12/19</t>
  </si>
  <si>
    <t>Nirvana Holdings I LP- Nirvana Holdings I LP</t>
  </si>
  <si>
    <t>8310</t>
  </si>
  <si>
    <t>PORCUPINE HOLDINGS (OFFSHORE) LP- porcupine holdings</t>
  </si>
  <si>
    <t>8339</t>
  </si>
  <si>
    <t>09/12/21</t>
  </si>
  <si>
    <t>Thor Investment Trust 1- Threadneedle Investment funds</t>
  </si>
  <si>
    <t>9618</t>
  </si>
  <si>
    <t>04/04/23</t>
  </si>
  <si>
    <t>WHITEHORSE LIQUIDITY PARTNERS GPSOF- Whitehorse Ltd</t>
  </si>
  <si>
    <t>8321</t>
  </si>
  <si>
    <t>21/01/21</t>
  </si>
  <si>
    <t>Whitehorse Liquidity Partners V- Whitehorse Ltd</t>
  </si>
  <si>
    <t>8509</t>
  </si>
  <si>
    <t>01/12/21</t>
  </si>
  <si>
    <t>Israel Secondary fund III L.P- Israel secondary fund</t>
  </si>
  <si>
    <t>8338</t>
  </si>
  <si>
    <t>31/12/21</t>
  </si>
  <si>
    <t>DIF VII</t>
  </si>
  <si>
    <t>9649</t>
  </si>
  <si>
    <t>DIF VII CO-INVEST PROJECT 1 C.V</t>
  </si>
  <si>
    <t>9648</t>
  </si>
  <si>
    <t>Greenfield Partners FloLIVE Co invest</t>
  </si>
  <si>
    <t>9721</t>
  </si>
  <si>
    <t>Astorg VIII- JOY GLOBAL INC</t>
  </si>
  <si>
    <t>9391</t>
  </si>
  <si>
    <t>16/02/22</t>
  </si>
  <si>
    <t>סה"כ כתבי אופציה בישראל</t>
  </si>
  <si>
    <t>ג'י סיטי כתב  אופציה לס  02/22</t>
  </si>
  <si>
    <t>633476</t>
  </si>
  <si>
    <t>15/02/22</t>
  </si>
  <si>
    <t>נוסטרומו אופ</t>
  </si>
  <si>
    <t>623209</t>
  </si>
  <si>
    <t>07/12/21</t>
  </si>
  <si>
    <t>אופצייה הגנה ממשלתית מסלול 43- Agritask Ltd</t>
  </si>
  <si>
    <t>9919</t>
  </si>
  <si>
    <t>אופציה על מניה לא סחירה Agritask- Agritask Ltd</t>
  </si>
  <si>
    <t>9122</t>
  </si>
  <si>
    <t>C +USD/-ILS 3.675 03-14 (11)</t>
  </si>
  <si>
    <t>702004365</t>
  </si>
  <si>
    <t>P -USD/+ILS 3.6 03-14 (11)</t>
  </si>
  <si>
    <t>702004364</t>
  </si>
  <si>
    <t>סה"כ מט"ח/מט"ח</t>
  </si>
  <si>
    <t>12/10/23</t>
  </si>
  <si>
    <t>11/09/23</t>
  </si>
  <si>
    <t>15/08/23</t>
  </si>
  <si>
    <t>סה"כ כנגד חסכון עמיתים/מבוטחים</t>
  </si>
  <si>
    <t>לא</t>
  </si>
  <si>
    <t>29991172</t>
  </si>
  <si>
    <t>AA+</t>
  </si>
  <si>
    <t>11/06/08</t>
  </si>
  <si>
    <t>סה"כ מבוטחות במשכנתא או תיקי משכנתאות</t>
  </si>
  <si>
    <t>435946</t>
  </si>
  <si>
    <t>30/06/16</t>
  </si>
  <si>
    <t>448548</t>
  </si>
  <si>
    <t>30/09/16</t>
  </si>
  <si>
    <t>435945</t>
  </si>
  <si>
    <t>448547</t>
  </si>
  <si>
    <t>496264</t>
  </si>
  <si>
    <t>31/12/17</t>
  </si>
  <si>
    <t>496073</t>
  </si>
  <si>
    <t>496075</t>
  </si>
  <si>
    <t>496072</t>
  </si>
  <si>
    <t>496263</t>
  </si>
  <si>
    <t>435944</t>
  </si>
  <si>
    <t>448456</t>
  </si>
  <si>
    <t>435943</t>
  </si>
  <si>
    <t>448455</t>
  </si>
  <si>
    <t>542103</t>
  </si>
  <si>
    <t>542104</t>
  </si>
  <si>
    <t>542102</t>
  </si>
  <si>
    <t>542101</t>
  </si>
  <si>
    <t>542100</t>
  </si>
  <si>
    <t>542099</t>
  </si>
  <si>
    <t>9676</t>
  </si>
  <si>
    <t>30/06/23</t>
  </si>
  <si>
    <t>9677</t>
  </si>
  <si>
    <t>9678</t>
  </si>
  <si>
    <t>9675</t>
  </si>
  <si>
    <t>9672</t>
  </si>
  <si>
    <t>9673</t>
  </si>
  <si>
    <t>9674</t>
  </si>
  <si>
    <t>9671</t>
  </si>
  <si>
    <t>9902</t>
  </si>
  <si>
    <t>9903</t>
  </si>
  <si>
    <t>9901</t>
  </si>
  <si>
    <t>9900</t>
  </si>
  <si>
    <t>98971</t>
  </si>
  <si>
    <t>9896</t>
  </si>
  <si>
    <t>9898</t>
  </si>
  <si>
    <t>9899</t>
  </si>
  <si>
    <t>סה"כ מובטחות בערבות בנקאית</t>
  </si>
  <si>
    <t>סה"כ מובטחות בבטחונות אחרים</t>
  </si>
  <si>
    <t>כן</t>
  </si>
  <si>
    <t>4563</t>
  </si>
  <si>
    <t>31/12/15</t>
  </si>
  <si>
    <t>4693</t>
  </si>
  <si>
    <t>19/01/16</t>
  </si>
  <si>
    <t>425769</t>
  </si>
  <si>
    <t>19/05/16</t>
  </si>
  <si>
    <t>455714</t>
  </si>
  <si>
    <t>20/12/16</t>
  </si>
  <si>
    <t>474664</t>
  </si>
  <si>
    <t>04/07/17</t>
  </si>
  <si>
    <t>7520</t>
  </si>
  <si>
    <t>29/03/20</t>
  </si>
  <si>
    <t>8115</t>
  </si>
  <si>
    <t>03/12/20</t>
  </si>
  <si>
    <t>8349</t>
  </si>
  <si>
    <t>90150400</t>
  </si>
  <si>
    <t>01/07/15</t>
  </si>
  <si>
    <t>6387</t>
  </si>
  <si>
    <t>371197</t>
  </si>
  <si>
    <t>17/02/15</t>
  </si>
  <si>
    <t>379497</t>
  </si>
  <si>
    <t>29/04/15</t>
  </si>
  <si>
    <t>372051</t>
  </si>
  <si>
    <t>19/02/15</t>
  </si>
  <si>
    <t>371707</t>
  </si>
  <si>
    <t>29991703</t>
  </si>
  <si>
    <t>AA</t>
  </si>
  <si>
    <t>18/07/11</t>
  </si>
  <si>
    <t>66241</t>
  </si>
  <si>
    <t>8370</t>
  </si>
  <si>
    <t>11/04/21</t>
  </si>
  <si>
    <t>513783</t>
  </si>
  <si>
    <t>02/05/18</t>
  </si>
  <si>
    <t>519337</t>
  </si>
  <si>
    <t>27/06/18</t>
  </si>
  <si>
    <t>530503</t>
  </si>
  <si>
    <t>70231</t>
  </si>
  <si>
    <t>01/07/19</t>
  </si>
  <si>
    <t>7569</t>
  </si>
  <si>
    <t>06/04/20</t>
  </si>
  <si>
    <t>7703</t>
  </si>
  <si>
    <t>27/05/20</t>
  </si>
  <si>
    <t>7783</t>
  </si>
  <si>
    <t>28/06/20</t>
  </si>
  <si>
    <t>8036</t>
  </si>
  <si>
    <t>8294</t>
  </si>
  <si>
    <t>24/02/21</t>
  </si>
  <si>
    <t>8935</t>
  </si>
  <si>
    <t>13/02/22</t>
  </si>
  <si>
    <t>535850</t>
  </si>
  <si>
    <t>05/02/19</t>
  </si>
  <si>
    <t>6835</t>
  </si>
  <si>
    <t>10/04/19</t>
  </si>
  <si>
    <t>7124</t>
  </si>
  <si>
    <t>29/08/19</t>
  </si>
  <si>
    <t>7206</t>
  </si>
  <si>
    <t>07/10/19</t>
  </si>
  <si>
    <t>7340</t>
  </si>
  <si>
    <t>05/01/20</t>
  </si>
  <si>
    <t>7936</t>
  </si>
  <si>
    <t>AA-</t>
  </si>
  <si>
    <t>13/09/20</t>
  </si>
  <si>
    <t>7937</t>
  </si>
  <si>
    <t>8063</t>
  </si>
  <si>
    <t>18/11/20</t>
  </si>
  <si>
    <t>8145</t>
  </si>
  <si>
    <t>20/12/20</t>
  </si>
  <si>
    <t>8224</t>
  </si>
  <si>
    <t>444873</t>
  </si>
  <si>
    <t>2984</t>
  </si>
  <si>
    <t>28/05/13</t>
  </si>
  <si>
    <t>11898140</t>
  </si>
  <si>
    <t>25/02/13</t>
  </si>
  <si>
    <t>11898320</t>
  </si>
  <si>
    <t>19/11/13</t>
  </si>
  <si>
    <t>11898330</t>
  </si>
  <si>
    <t>22/12/13</t>
  </si>
  <si>
    <t>11898340</t>
  </si>
  <si>
    <t>04/02/14</t>
  </si>
  <si>
    <t>11898350</t>
  </si>
  <si>
    <t>26/02/14</t>
  </si>
  <si>
    <t>11898360</t>
  </si>
  <si>
    <t>27/03/14</t>
  </si>
  <si>
    <t>11898380</t>
  </si>
  <si>
    <t>28/05/14</t>
  </si>
  <si>
    <t>11898390</t>
  </si>
  <si>
    <t>25/06/14</t>
  </si>
  <si>
    <t>11898400</t>
  </si>
  <si>
    <t>16/07/14</t>
  </si>
  <si>
    <t>11898230</t>
  </si>
  <si>
    <t>26/11/12</t>
  </si>
  <si>
    <t>11898120</t>
  </si>
  <si>
    <t>26/12/12</t>
  </si>
  <si>
    <t>11898130</t>
  </si>
  <si>
    <t>24/01/13</t>
  </si>
  <si>
    <t>11898150</t>
  </si>
  <si>
    <t>25/04/13</t>
  </si>
  <si>
    <t>11898270</t>
  </si>
  <si>
    <t>25/06/13</t>
  </si>
  <si>
    <t>11898280</t>
  </si>
  <si>
    <t>25/07/13</t>
  </si>
  <si>
    <t>11898290</t>
  </si>
  <si>
    <t>26/08/13</t>
  </si>
  <si>
    <t>11898300</t>
  </si>
  <si>
    <t>30/09/13</t>
  </si>
  <si>
    <t>11898310</t>
  </si>
  <si>
    <t>24/10/13</t>
  </si>
  <si>
    <t>11898410</t>
  </si>
  <si>
    <t>29/09/14</t>
  </si>
  <si>
    <t>11898420</t>
  </si>
  <si>
    <t>29/01/15</t>
  </si>
  <si>
    <t>11898421</t>
  </si>
  <si>
    <t>22/02/15</t>
  </si>
  <si>
    <t>435717</t>
  </si>
  <si>
    <t>17/07/16</t>
  </si>
  <si>
    <t>11898180</t>
  </si>
  <si>
    <t>25/07/12</t>
  </si>
  <si>
    <t>11898190</t>
  </si>
  <si>
    <t>27/09/12</t>
  </si>
  <si>
    <t>2963</t>
  </si>
  <si>
    <t>29/05/13</t>
  </si>
  <si>
    <t>2968</t>
  </si>
  <si>
    <t>4605</t>
  </si>
  <si>
    <t>14/12/15</t>
  </si>
  <si>
    <t>4606</t>
  </si>
  <si>
    <t>20/12/15</t>
  </si>
  <si>
    <t>88770</t>
  </si>
  <si>
    <t>27/01/11</t>
  </si>
  <si>
    <t>11896140</t>
  </si>
  <si>
    <t>25/01/12</t>
  </si>
  <si>
    <t>11896150</t>
  </si>
  <si>
    <t>25/03/12</t>
  </si>
  <si>
    <t>11896160</t>
  </si>
  <si>
    <t>24/05/12</t>
  </si>
  <si>
    <t>11898170</t>
  </si>
  <si>
    <t>25/06/12</t>
  </si>
  <si>
    <t>472710</t>
  </si>
  <si>
    <t>22/06/17</t>
  </si>
  <si>
    <t>11898200</t>
  </si>
  <si>
    <t>25/10/12</t>
  </si>
  <si>
    <t>88769</t>
  </si>
  <si>
    <t>24/11/11</t>
  </si>
  <si>
    <t>11896130</t>
  </si>
  <si>
    <t>26/12/11</t>
  </si>
  <si>
    <t>9079</t>
  </si>
  <si>
    <t>9017</t>
  </si>
  <si>
    <t>9080</t>
  </si>
  <si>
    <t>9019</t>
  </si>
  <si>
    <t>371706</t>
  </si>
  <si>
    <t>95350501</t>
  </si>
  <si>
    <t>07/01/13</t>
  </si>
  <si>
    <t>95350502</t>
  </si>
  <si>
    <t>99001</t>
  </si>
  <si>
    <t>95350102</t>
  </si>
  <si>
    <t>99000</t>
  </si>
  <si>
    <t>95350202</t>
  </si>
  <si>
    <t>95350301</t>
  </si>
  <si>
    <t>95350302</t>
  </si>
  <si>
    <t>95350401</t>
  </si>
  <si>
    <t>95350402</t>
  </si>
  <si>
    <t>9139</t>
  </si>
  <si>
    <t>06/07/22</t>
  </si>
  <si>
    <t>71270</t>
  </si>
  <si>
    <t>15/06/19</t>
  </si>
  <si>
    <t>71280</t>
  </si>
  <si>
    <t>18/06/19</t>
  </si>
  <si>
    <t>71300</t>
  </si>
  <si>
    <t>98721</t>
  </si>
  <si>
    <t>13/12/23</t>
  </si>
  <si>
    <t>9874</t>
  </si>
  <si>
    <t>311829</t>
  </si>
  <si>
    <t>07/11/10</t>
  </si>
  <si>
    <t>7491</t>
  </si>
  <si>
    <t>17/03/20</t>
  </si>
  <si>
    <t>7490</t>
  </si>
  <si>
    <t>72971</t>
  </si>
  <si>
    <t>02/12/19</t>
  </si>
  <si>
    <t>9365</t>
  </si>
  <si>
    <t>11/12/22</t>
  </si>
  <si>
    <t>9509</t>
  </si>
  <si>
    <t>06/03/23</t>
  </si>
  <si>
    <t>9316</t>
  </si>
  <si>
    <t>20/11/22</t>
  </si>
  <si>
    <t>539178</t>
  </si>
  <si>
    <t>8405</t>
  </si>
  <si>
    <t>06/05/21</t>
  </si>
  <si>
    <t>8581</t>
  </si>
  <si>
    <t>10/08/21</t>
  </si>
  <si>
    <t>8761</t>
  </si>
  <si>
    <t>8946</t>
  </si>
  <si>
    <t>9031</t>
  </si>
  <si>
    <t>11/04/22</t>
  </si>
  <si>
    <t>9797</t>
  </si>
  <si>
    <t>7898</t>
  </si>
  <si>
    <t>8154</t>
  </si>
  <si>
    <t>24/12/20</t>
  </si>
  <si>
    <t>9796</t>
  </si>
  <si>
    <t>3364</t>
  </si>
  <si>
    <t>31/12/13</t>
  </si>
  <si>
    <t>458869</t>
  </si>
  <si>
    <t>24/01/17</t>
  </si>
  <si>
    <t>458870</t>
  </si>
  <si>
    <t>364477</t>
  </si>
  <si>
    <t>31/12/14</t>
  </si>
  <si>
    <t>451305</t>
  </si>
  <si>
    <t>31/05/16</t>
  </si>
  <si>
    <t>451301</t>
  </si>
  <si>
    <t>14/04/16</t>
  </si>
  <si>
    <t>451304</t>
  </si>
  <si>
    <t>451302</t>
  </si>
  <si>
    <t>11/07/16</t>
  </si>
  <si>
    <t>454754</t>
  </si>
  <si>
    <t>07/12/16</t>
  </si>
  <si>
    <t>454874</t>
  </si>
  <si>
    <t>13/12/16</t>
  </si>
  <si>
    <t>462345</t>
  </si>
  <si>
    <t>28/02/17</t>
  </si>
  <si>
    <t>8171</t>
  </si>
  <si>
    <t>04/01/21</t>
  </si>
  <si>
    <t>8362</t>
  </si>
  <si>
    <t>04/04/21</t>
  </si>
  <si>
    <t>8698</t>
  </si>
  <si>
    <t>8953</t>
  </si>
  <si>
    <t>9890</t>
  </si>
  <si>
    <t>9146</t>
  </si>
  <si>
    <t>11/07/22</t>
  </si>
  <si>
    <t>9458</t>
  </si>
  <si>
    <t>9713</t>
  </si>
  <si>
    <t>6853</t>
  </si>
  <si>
    <t>07/04/19</t>
  </si>
  <si>
    <t>7573</t>
  </si>
  <si>
    <t>05/04/20</t>
  </si>
  <si>
    <t>7801</t>
  </si>
  <si>
    <t>05/07/20</t>
  </si>
  <si>
    <t>7980</t>
  </si>
  <si>
    <t>06/10/20</t>
  </si>
  <si>
    <t>510443</t>
  </si>
  <si>
    <t>08/04/18</t>
  </si>
  <si>
    <t>520411</t>
  </si>
  <si>
    <t>05/07/18</t>
  </si>
  <si>
    <t>7192</t>
  </si>
  <si>
    <t>06/10/19</t>
  </si>
  <si>
    <t>525737</t>
  </si>
  <si>
    <t>07/10/18</t>
  </si>
  <si>
    <t>475998</t>
  </si>
  <si>
    <t>23/07/17</t>
  </si>
  <si>
    <t>485027</t>
  </si>
  <si>
    <t>10/10/17</t>
  </si>
  <si>
    <t>494921</t>
  </si>
  <si>
    <t>04/01/18</t>
  </si>
  <si>
    <t>6685</t>
  </si>
  <si>
    <t>06/01/19</t>
  </si>
  <si>
    <t>4410</t>
  </si>
  <si>
    <t>20/07/15</t>
  </si>
  <si>
    <t>29991704</t>
  </si>
  <si>
    <t>8924</t>
  </si>
  <si>
    <t>9267</t>
  </si>
  <si>
    <t>03/10/22</t>
  </si>
  <si>
    <t>9592</t>
  </si>
  <si>
    <t>9912</t>
  </si>
  <si>
    <t>392454</t>
  </si>
  <si>
    <t>26/08/15</t>
  </si>
  <si>
    <t>71340</t>
  </si>
  <si>
    <t>487742</t>
  </si>
  <si>
    <t>06/12/17</t>
  </si>
  <si>
    <t>4565</t>
  </si>
  <si>
    <t>18/11/15</t>
  </si>
  <si>
    <t>8380</t>
  </si>
  <si>
    <t>08/04/21</t>
  </si>
  <si>
    <t>439968</t>
  </si>
  <si>
    <t>24/08/16</t>
  </si>
  <si>
    <t>445945</t>
  </si>
  <si>
    <t>05/10/16</t>
  </si>
  <si>
    <t>455056</t>
  </si>
  <si>
    <t>472012</t>
  </si>
  <si>
    <t>15/06/17</t>
  </si>
  <si>
    <t>490961</t>
  </si>
  <si>
    <t>520889</t>
  </si>
  <si>
    <t>17/07/18</t>
  </si>
  <si>
    <t>414968</t>
  </si>
  <si>
    <t>03/03/16</t>
  </si>
  <si>
    <t>8503</t>
  </si>
  <si>
    <t>8610</t>
  </si>
  <si>
    <t>9284</t>
  </si>
  <si>
    <t>429027</t>
  </si>
  <si>
    <t>27/05/16</t>
  </si>
  <si>
    <t>482153</t>
  </si>
  <si>
    <t>31/08/17</t>
  </si>
  <si>
    <t>9120</t>
  </si>
  <si>
    <t>16/06/22</t>
  </si>
  <si>
    <t>93941</t>
  </si>
  <si>
    <t>7355</t>
  </si>
  <si>
    <t>13/01/20</t>
  </si>
  <si>
    <t>539177</t>
  </si>
  <si>
    <t>8047</t>
  </si>
  <si>
    <t>08/11/20</t>
  </si>
  <si>
    <t>7265</t>
  </si>
  <si>
    <t>11/11/19</t>
  </si>
  <si>
    <t>7342</t>
  </si>
  <si>
    <t>07/01/20</t>
  </si>
  <si>
    <t>501113</t>
  </si>
  <si>
    <t>514296</t>
  </si>
  <si>
    <t>08/05/18</t>
  </si>
  <si>
    <t>520294</t>
  </si>
  <si>
    <t>28/06/18</t>
  </si>
  <si>
    <t>6471</t>
  </si>
  <si>
    <t>529736</t>
  </si>
  <si>
    <t>15/11/18</t>
  </si>
  <si>
    <t>6720</t>
  </si>
  <si>
    <t>21/01/19</t>
  </si>
  <si>
    <t>6818</t>
  </si>
  <si>
    <t>19/03/19</t>
  </si>
  <si>
    <t>6925</t>
  </si>
  <si>
    <t>28/05/19</t>
  </si>
  <si>
    <t>70481</t>
  </si>
  <si>
    <t>16/07/19</t>
  </si>
  <si>
    <t>75611</t>
  </si>
  <si>
    <t>9806</t>
  </si>
  <si>
    <t>17/10/23</t>
  </si>
  <si>
    <t>8991</t>
  </si>
  <si>
    <t>16/03/22</t>
  </si>
  <si>
    <t>9112</t>
  </si>
  <si>
    <t>10/06/22</t>
  </si>
  <si>
    <t>9247</t>
  </si>
  <si>
    <t>12/09/22</t>
  </si>
  <si>
    <t>9486</t>
  </si>
  <si>
    <t>9567</t>
  </si>
  <si>
    <t>10/05/23</t>
  </si>
  <si>
    <t>7894</t>
  </si>
  <si>
    <t>26/08/20</t>
  </si>
  <si>
    <t>80760</t>
  </si>
  <si>
    <t>29/11/20</t>
  </si>
  <si>
    <t>9311</t>
  </si>
  <si>
    <t>15/11/22</t>
  </si>
  <si>
    <t>8811</t>
  </si>
  <si>
    <t>20/12/21</t>
  </si>
  <si>
    <t>455954</t>
  </si>
  <si>
    <t>28/12/16</t>
  </si>
  <si>
    <t>99051</t>
  </si>
  <si>
    <t>9739</t>
  </si>
  <si>
    <t>9791</t>
  </si>
  <si>
    <t>9819</t>
  </si>
  <si>
    <t>9847</t>
  </si>
  <si>
    <t>9199</t>
  </si>
  <si>
    <t>9533</t>
  </si>
  <si>
    <t>8814</t>
  </si>
  <si>
    <t>8776</t>
  </si>
  <si>
    <t>08/12/21</t>
  </si>
  <si>
    <t>90031</t>
  </si>
  <si>
    <t>9096</t>
  </si>
  <si>
    <t>9127</t>
  </si>
  <si>
    <t>9255</t>
  </si>
  <si>
    <t>9287</t>
  </si>
  <si>
    <t>9339</t>
  </si>
  <si>
    <t>93881</t>
  </si>
  <si>
    <t>9455</t>
  </si>
  <si>
    <t>9553</t>
  </si>
  <si>
    <t>95930</t>
  </si>
  <si>
    <t>9632</t>
  </si>
  <si>
    <t>4647</t>
  </si>
  <si>
    <t>03/01/16</t>
  </si>
  <si>
    <t>9280</t>
  </si>
  <si>
    <t>9281</t>
  </si>
  <si>
    <t>9277</t>
  </si>
  <si>
    <t>9278</t>
  </si>
  <si>
    <t>9279</t>
  </si>
  <si>
    <t>9637</t>
  </si>
  <si>
    <t>9577</t>
  </si>
  <si>
    <t>17/05/23</t>
  </si>
  <si>
    <t>508309</t>
  </si>
  <si>
    <t>6826</t>
  </si>
  <si>
    <t>27/03/19</t>
  </si>
  <si>
    <t>6528</t>
  </si>
  <si>
    <t>8860</t>
  </si>
  <si>
    <t>8918</t>
  </si>
  <si>
    <t>23/12/21</t>
  </si>
  <si>
    <t>9037</t>
  </si>
  <si>
    <t>9130</t>
  </si>
  <si>
    <t>8829</t>
  </si>
  <si>
    <t>597852</t>
  </si>
  <si>
    <t>9295</t>
  </si>
  <si>
    <t>06/11/22</t>
  </si>
  <si>
    <t>9475</t>
  </si>
  <si>
    <t>12/02/23</t>
  </si>
  <si>
    <t>9535</t>
  </si>
  <si>
    <t>02/04/23</t>
  </si>
  <si>
    <t>9641</t>
  </si>
  <si>
    <t>02/07/23</t>
  </si>
  <si>
    <t>9798</t>
  </si>
  <si>
    <t>01/10/23</t>
  </si>
  <si>
    <t>9915</t>
  </si>
  <si>
    <t>908395120</t>
  </si>
  <si>
    <t>11/09/14</t>
  </si>
  <si>
    <t>4314</t>
  </si>
  <si>
    <t>27/05/15</t>
  </si>
  <si>
    <t>443656</t>
  </si>
  <si>
    <t>908395160</t>
  </si>
  <si>
    <t>16/09/15</t>
  </si>
  <si>
    <t>384577</t>
  </si>
  <si>
    <t>11/06/15</t>
  </si>
  <si>
    <t>403836</t>
  </si>
  <si>
    <t>10/12/15</t>
  </si>
  <si>
    <t>415814</t>
  </si>
  <si>
    <t>14/03/16</t>
  </si>
  <si>
    <t>433981</t>
  </si>
  <si>
    <t>28/06/16</t>
  </si>
  <si>
    <t>482977</t>
  </si>
  <si>
    <t>11/09/17</t>
  </si>
  <si>
    <t>491620</t>
  </si>
  <si>
    <t>12/12/17</t>
  </si>
  <si>
    <t>505821</t>
  </si>
  <si>
    <t>12/03/18</t>
  </si>
  <si>
    <t>524544</t>
  </si>
  <si>
    <t>29/08/18</t>
  </si>
  <si>
    <t>77390</t>
  </si>
  <si>
    <t>09/06/20</t>
  </si>
  <si>
    <t>463236</t>
  </si>
  <si>
    <t>10/03/17</t>
  </si>
  <si>
    <t>455012</t>
  </si>
  <si>
    <t>12/12/16</t>
  </si>
  <si>
    <t>472334</t>
  </si>
  <si>
    <t>13/06/17</t>
  </si>
  <si>
    <t>440022</t>
  </si>
  <si>
    <t>22/08/16</t>
  </si>
  <si>
    <t>345369</t>
  </si>
  <si>
    <t>26/06/14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</si>
  <si>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</si>
  <si>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</si>
  <si>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</si>
  <si>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</si>
  <si>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</si>
  <si>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</si>
  <si>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</si>
  <si>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6831</t>
  </si>
  <si>
    <t>28/03/19</t>
  </si>
  <si>
    <t>508506</t>
  </si>
  <si>
    <t>27/03/18</t>
  </si>
  <si>
    <t>75980</t>
  </si>
  <si>
    <t>22/04/20</t>
  </si>
  <si>
    <t>9645</t>
  </si>
  <si>
    <t>07/07/23</t>
  </si>
  <si>
    <t>9722</t>
  </si>
  <si>
    <t>9788</t>
  </si>
  <si>
    <t>29/09/23</t>
  </si>
  <si>
    <t>9813</t>
  </si>
  <si>
    <t>9848</t>
  </si>
  <si>
    <t>07/12/23</t>
  </si>
  <si>
    <t>8763</t>
  </si>
  <si>
    <t>9327</t>
  </si>
  <si>
    <t>9474</t>
  </si>
  <si>
    <t>9571</t>
  </si>
  <si>
    <t>9849</t>
  </si>
  <si>
    <t>93821</t>
  </si>
  <si>
    <t>25/05/21</t>
  </si>
  <si>
    <t>9410</t>
  </si>
  <si>
    <t>20/01/23</t>
  </si>
  <si>
    <t>9460</t>
  </si>
  <si>
    <t>9511</t>
  </si>
  <si>
    <t>20/03/23</t>
  </si>
  <si>
    <t>9540</t>
  </si>
  <si>
    <t>20/04/23</t>
  </si>
  <si>
    <t>9562</t>
  </si>
  <si>
    <t>9603</t>
  </si>
  <si>
    <t>9659</t>
  </si>
  <si>
    <t>21/08/23</t>
  </si>
  <si>
    <t>9749</t>
  </si>
  <si>
    <t>9805</t>
  </si>
  <si>
    <t>20/10/23</t>
  </si>
  <si>
    <t>9824</t>
  </si>
  <si>
    <t>20/11/23</t>
  </si>
  <si>
    <t>9459</t>
  </si>
  <si>
    <t>30/12/20</t>
  </si>
  <si>
    <t>9448</t>
  </si>
  <si>
    <t>19/11/19</t>
  </si>
  <si>
    <t>98021</t>
  </si>
  <si>
    <t>98871</t>
  </si>
  <si>
    <t>22/12/23</t>
  </si>
  <si>
    <t>9617</t>
  </si>
  <si>
    <t>25/06/23</t>
  </si>
  <si>
    <t>9047</t>
  </si>
  <si>
    <t>9048</t>
  </si>
  <si>
    <t>9074</t>
  </si>
  <si>
    <t>03/05/22</t>
  </si>
  <si>
    <t>9220</t>
  </si>
  <si>
    <t>07/09/22</t>
  </si>
  <si>
    <t>9599</t>
  </si>
  <si>
    <t>12/06/23</t>
  </si>
  <si>
    <t>9748</t>
  </si>
  <si>
    <t>9822</t>
  </si>
  <si>
    <t>08/11/23</t>
  </si>
  <si>
    <t>98601</t>
  </si>
  <si>
    <t>11/12/23</t>
  </si>
  <si>
    <t>6496</t>
  </si>
  <si>
    <t>31/08/18</t>
  </si>
  <si>
    <t>6624</t>
  </si>
  <si>
    <t>30/11/18</t>
  </si>
  <si>
    <t>6484</t>
  </si>
  <si>
    <t>6785</t>
  </si>
  <si>
    <t>28/02/19</t>
  </si>
  <si>
    <t>6828</t>
  </si>
  <si>
    <t>7088</t>
  </si>
  <si>
    <t>08/08/19</t>
  </si>
  <si>
    <t>6711</t>
  </si>
  <si>
    <t>17/01/19</t>
  </si>
  <si>
    <t>7310</t>
  </si>
  <si>
    <t>15/12/19</t>
  </si>
  <si>
    <t>404555</t>
  </si>
  <si>
    <t>16/12/15</t>
  </si>
  <si>
    <t>6872</t>
  </si>
  <si>
    <t>15/04/19</t>
  </si>
  <si>
    <t>6812</t>
  </si>
  <si>
    <t>13/03/19</t>
  </si>
  <si>
    <t>7258</t>
  </si>
  <si>
    <t>06/11/19</t>
  </si>
  <si>
    <t>6861</t>
  </si>
  <si>
    <t>11/04/19</t>
  </si>
  <si>
    <t>6932</t>
  </si>
  <si>
    <t>29/12/17</t>
  </si>
  <si>
    <t>9335</t>
  </si>
  <si>
    <t>21/08/20</t>
  </si>
  <si>
    <t>464740</t>
  </si>
  <si>
    <t>30/03/17</t>
  </si>
  <si>
    <t>7291</t>
  </si>
  <si>
    <t>29/11/19</t>
  </si>
  <si>
    <t>491862</t>
  </si>
  <si>
    <t>491863</t>
  </si>
  <si>
    <t>491864</t>
  </si>
  <si>
    <t>9186</t>
  </si>
  <si>
    <t>05/08/22</t>
  </si>
  <si>
    <t>9187</t>
  </si>
  <si>
    <t>469140</t>
  </si>
  <si>
    <t>9657</t>
  </si>
  <si>
    <t>8706</t>
  </si>
  <si>
    <t>29/10/21</t>
  </si>
  <si>
    <t>8702</t>
  </si>
  <si>
    <t>9118</t>
  </si>
  <si>
    <t>9233</t>
  </si>
  <si>
    <t>15/09/22</t>
  </si>
  <si>
    <t>9276</t>
  </si>
  <si>
    <t>20/10/22</t>
  </si>
  <si>
    <t>9430</t>
  </si>
  <si>
    <t>9539</t>
  </si>
  <si>
    <t>13/04/23</t>
  </si>
  <si>
    <t>8119</t>
  </si>
  <si>
    <t>06/12/20</t>
  </si>
  <si>
    <t>8418</t>
  </si>
  <si>
    <t>10/05/21</t>
  </si>
  <si>
    <t>8060</t>
  </si>
  <si>
    <t>19/11/20</t>
  </si>
  <si>
    <t>8718</t>
  </si>
  <si>
    <t>08/11/21</t>
  </si>
  <si>
    <t>8806</t>
  </si>
  <si>
    <t>02/11/20</t>
  </si>
  <si>
    <t>9044</t>
  </si>
  <si>
    <t>9224</t>
  </si>
  <si>
    <t>06/09/22</t>
  </si>
  <si>
    <t>9405</t>
  </si>
  <si>
    <t>05/02/20</t>
  </si>
  <si>
    <t>9439</t>
  </si>
  <si>
    <t>9447</t>
  </si>
  <si>
    <t>9467</t>
  </si>
  <si>
    <t>09/02/23</t>
  </si>
  <si>
    <t>9491</t>
  </si>
  <si>
    <t>01/03/23</t>
  </si>
  <si>
    <t>9510</t>
  </si>
  <si>
    <t>09/03/23</t>
  </si>
  <si>
    <t>9560</t>
  </si>
  <si>
    <t>12/05/23</t>
  </si>
  <si>
    <t>9595</t>
  </si>
  <si>
    <t>07/11/23</t>
  </si>
  <si>
    <t>9606</t>
  </si>
  <si>
    <t>01/11/20</t>
  </si>
  <si>
    <t>6588</t>
  </si>
  <si>
    <t>29/10/18</t>
  </si>
  <si>
    <t>6524</t>
  </si>
  <si>
    <t>14/09/18</t>
  </si>
  <si>
    <t>471677</t>
  </si>
  <si>
    <t>07/06/17</t>
  </si>
  <si>
    <t>9299</t>
  </si>
  <si>
    <t>09/11/20</t>
  </si>
  <si>
    <t>8977</t>
  </si>
  <si>
    <t>8978</t>
  </si>
  <si>
    <t>8979</t>
  </si>
  <si>
    <t>9313</t>
  </si>
  <si>
    <t>9496</t>
  </si>
  <si>
    <t>9547</t>
  </si>
  <si>
    <t>9718</t>
  </si>
  <si>
    <t>9799</t>
  </si>
  <si>
    <t>09/10/23</t>
  </si>
  <si>
    <t>7382</t>
  </si>
  <si>
    <t>9158</t>
  </si>
  <si>
    <t>14/12/20</t>
  </si>
  <si>
    <t>סה"כ נקוב במט"ח</t>
  </si>
  <si>
    <t>סה"כ צמודי מט"ח</t>
  </si>
  <si>
    <t>סה"כ מניב</t>
  </si>
  <si>
    <t>קניון</t>
  </si>
  <si>
    <t>האקליפטוס 3, פינת רח' הצפצפה, א.ת. רמת ישי</t>
  </si>
  <si>
    <t>סה"כ לא מניב</t>
  </si>
  <si>
    <t>אחד העם 56, תל אביב</t>
  </si>
  <si>
    <t>חייבים בגין עסקה עתידית SPAC-B</t>
  </si>
  <si>
    <t>8397</t>
  </si>
  <si>
    <t>דאבל יו אילת</t>
  </si>
  <si>
    <t>299918783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</si>
  <si>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</si>
  <si>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</si>
  <si>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</si>
  <si>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</si>
  <si>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</si>
  <si>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</si>
  <si>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</si>
  <si>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</si>
  <si>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</si>
  <si>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</si>
  <si>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</si>
  <si>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</si>
  <si>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</si>
  <si>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</si>
  <si>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</si>
  <si>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</si>
  <si>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</si>
  <si>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</si>
  <si>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</si>
  <si>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</si>
  <si>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</si>
  <si>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</si>
  <si>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קליטת לא סחיר</t>
  </si>
  <si>
    <t>366310</t>
  </si>
  <si>
    <t>בטחונות דולר ארהב פועלים</t>
  </si>
  <si>
    <t>300011217</t>
  </si>
  <si>
    <t>בטחונות דולר ארצות הברית לאומי</t>
  </si>
  <si>
    <t>300011017</t>
  </si>
  <si>
    <t>פקדון מרג'ין דולר דיסקונט</t>
  </si>
  <si>
    <t>300011117</t>
  </si>
  <si>
    <t>אגח הפחתת  שווי ניירות חסומים</t>
  </si>
  <si>
    <t>11109151</t>
  </si>
  <si>
    <t>Tower Vision חייבים</t>
  </si>
  <si>
    <t>9794</t>
  </si>
  <si>
    <t>פקדון מרג'ין דולר מזרחי</t>
  </si>
  <si>
    <t>300012017</t>
  </si>
  <si>
    <t>זכאים עסקת תענך</t>
  </si>
  <si>
    <t>9724</t>
  </si>
  <si>
    <t>ביטחונות CSA במטבע 20001 (OTC)- מגדל-חייבים</t>
  </si>
  <si>
    <t>77721001</t>
  </si>
  <si>
    <t>ביטחונות חוזים עתידיים במטבע 20001</t>
  </si>
  <si>
    <t>88820001</t>
  </si>
  <si>
    <t>פקדון מרג'ין דולר גולדמן זקס</t>
  </si>
  <si>
    <t>300019417</t>
  </si>
  <si>
    <t>פקדון מרג'ין אירו JP MORGAN בנק</t>
  </si>
  <si>
    <t>300018506</t>
  </si>
  <si>
    <t>פקדון מרג'ין דולר JP MORGAN</t>
  </si>
  <si>
    <t>300018517</t>
  </si>
  <si>
    <t>300019317</t>
  </si>
  <si>
    <t>פקדון מרג'ין יין יפני JP MORGAN בנק</t>
  </si>
  <si>
    <t>300018510</t>
  </si>
  <si>
    <t>בנק דיסקונט לישראל בע"מ</t>
  </si>
  <si>
    <t>בנק הפועלים בע"מ</t>
  </si>
  <si>
    <t>בנק לאומי לישראל בע"מ</t>
  </si>
  <si>
    <t>בנק מזרחי טפחות בע"מ</t>
  </si>
  <si>
    <t>1111111111- 20- בנק מזרחי</t>
  </si>
  <si>
    <t>יובנק בע"מ</t>
  </si>
  <si>
    <t>20003- 20- בנק מזרחי</t>
  </si>
  <si>
    <t>130018- 11- בנק דיסקונט</t>
  </si>
  <si>
    <t>130018- 10- בנק לאומי</t>
  </si>
  <si>
    <t>130018- 20- בנק מזרחי</t>
  </si>
  <si>
    <t>20001- 20- בנק מזרחי</t>
  </si>
  <si>
    <t>200040- 10- לאומי</t>
  </si>
  <si>
    <t>100006- 20- בנק מזרחי</t>
  </si>
  <si>
    <t>80031- 12- בנק הפועלים</t>
  </si>
  <si>
    <t>80031- 10- בנק לאומי</t>
  </si>
  <si>
    <t>80031- 20- בנק מזרחי</t>
  </si>
  <si>
    <t>280028- 10- בנק לאומי</t>
  </si>
  <si>
    <t>200005- 10- בנק לאומי</t>
  </si>
  <si>
    <t>200005- 20- בנק מזרחי</t>
  </si>
  <si>
    <t>70002- 20- בנק מזרחי</t>
  </si>
  <si>
    <t>30005- 10- בנק לאומי</t>
  </si>
  <si>
    <t>JP MORGAN</t>
  </si>
  <si>
    <t>20003- 85- JP MORGAN</t>
  </si>
  <si>
    <t>20001- 85- JP MORGAN</t>
  </si>
  <si>
    <t>80031- 85- JP MORGAN</t>
  </si>
  <si>
    <t>מגדל מקפת קרנות פנסיה וקופות גמל בע"מ</t>
  </si>
  <si>
    <t>מגדל השתלמות מסלול כללי</t>
  </si>
  <si>
    <t>Israel Infrastructure Fund I</t>
  </si>
  <si>
    <t>Viola Growth II, L.P</t>
  </si>
  <si>
    <t>Noy 2 Infrastructure And Energy Investments L.P</t>
  </si>
  <si>
    <t>Tene Investment In Qnergy</t>
  </si>
  <si>
    <t>Reality Real Estate Investment Fund III</t>
  </si>
  <si>
    <t>Accelmed Growth Partners</t>
  </si>
  <si>
    <t>Fimi Israel Opportunity 6</t>
  </si>
  <si>
    <t>Orbimed Israel Partners II</t>
  </si>
  <si>
    <t>Noy Negev Energy L.P</t>
  </si>
  <si>
    <t>Fimi Israel Opportunity II</t>
  </si>
  <si>
    <t>S.H. SKY 3 L.P</t>
  </si>
  <si>
    <t>Tene Growth Capital IV</t>
  </si>
  <si>
    <t>M.A Movilim Renewable Energies, Limited Partnership</t>
  </si>
  <si>
    <t>Vintage Investment Partners Fund of Funds V (Israel), L.P</t>
  </si>
  <si>
    <t>Kedma Capital Partners III</t>
  </si>
  <si>
    <t>Reality Real Estate Investment Fund 4</t>
  </si>
  <si>
    <t>Vintage Migdal Co-Investment II</t>
  </si>
  <si>
    <t>Yesodot Gimmel</t>
  </si>
  <si>
    <t>Arkin Bio Ventures II</t>
  </si>
  <si>
    <t>Fortissimo Capital Fund V</t>
  </si>
  <si>
    <t>Ram Coastal Energy Limited Partnership</t>
  </si>
  <si>
    <t>Yesodot C Senior Co-Investment</t>
  </si>
  <si>
    <t>GESM Via Maris Limited Partnership</t>
  </si>
  <si>
    <t>Greenfield Partners II, L.P</t>
  </si>
  <si>
    <t>Greenfield Cobra Investments L.P</t>
  </si>
  <si>
    <t>Noy 4 Infrastructure and energy investments l.p</t>
  </si>
  <si>
    <t>Stage One S.P.V R.S</t>
  </si>
  <si>
    <t>FIMI Israel Opportunity VII</t>
  </si>
  <si>
    <t>Greenfield Partners Panorays LP</t>
  </si>
  <si>
    <t>F2 Capital Partners 3 LP</t>
  </si>
  <si>
    <t>Stage One Venture Capital Fund IV L.P</t>
  </si>
  <si>
    <t>Stage One IV Annex Fund L.P</t>
  </si>
  <si>
    <t>S.H. SKY 4 L.P</t>
  </si>
  <si>
    <t>Stage One S.P.V D.R</t>
  </si>
  <si>
    <t>Kedma Capital Partners IV LP</t>
  </si>
  <si>
    <t>Silverfort Co-Investment</t>
  </si>
  <si>
    <t>Manor Evergreen Investments Fund L.P</t>
  </si>
  <si>
    <t>ANATOMY I</t>
  </si>
  <si>
    <t>REALITY REAL ESTATE INVESTMENT FUND 5</t>
  </si>
  <si>
    <t>ANATOMY 2</t>
  </si>
  <si>
    <t>JTLV III</t>
  </si>
  <si>
    <t>Core Infrastructure India Fund PTE. Ltd</t>
  </si>
  <si>
    <t>Klirmark Opportunity II</t>
  </si>
  <si>
    <t>Ares Special Situations Fund IV</t>
  </si>
  <si>
    <t>Blackstone Real Estate Partners VIII</t>
  </si>
  <si>
    <t>Brookfield Capital Partners IV</t>
  </si>
  <si>
    <t>Silverfleet Capital Partners II L.P</t>
  </si>
  <si>
    <t>Rhone Partners V</t>
  </si>
  <si>
    <t>Trilantic Capital Partners V (Europe) L.P</t>
  </si>
  <si>
    <t>GrafTech Co-Investment</t>
  </si>
  <si>
    <t>Brookfield Strategic Real Estate Partners II</t>
  </si>
  <si>
    <t>Vintage Funds of Funds IV Migdal</t>
  </si>
  <si>
    <t>Thoma Bravo Fund XII</t>
  </si>
  <si>
    <t>Meridiam Infrastructure Europe III</t>
  </si>
  <si>
    <t>Apollo Natural Resources Partners II LP</t>
  </si>
  <si>
    <t>Bluebay Senior Loan Fund I</t>
  </si>
  <si>
    <t>Strategic Investors Fund VIII</t>
  </si>
  <si>
    <t>Crescent Mezzanine VII</t>
  </si>
  <si>
    <t>Permira Credit Solutions III</t>
  </si>
  <si>
    <t>Ares Private Credit Solutions</t>
  </si>
  <si>
    <t>Horsley Bridge XII Ventures</t>
  </si>
  <si>
    <t>Waterton Residential Property Venture XIII</t>
  </si>
  <si>
    <t>Vintage Migdal Co-investment I, L.P</t>
  </si>
  <si>
    <t>Apollo Investment Fund IX</t>
  </si>
  <si>
    <t>Kartesia Credit Opportunities IV</t>
  </si>
  <si>
    <t>ICG Senior Debt Partners III</t>
  </si>
  <si>
    <t>Infrared Infrastructure Fund V</t>
  </si>
  <si>
    <t>Copenhagen Infrastructure III</t>
  </si>
  <si>
    <t>Migdal-HarbourVest 2016 Fund L.P</t>
  </si>
  <si>
    <t>LS Power Fund IV</t>
  </si>
  <si>
    <t>Migdal-HarbourVest 2016 Fund L.P. (Tranche B)</t>
  </si>
  <si>
    <t>Patria Private Equity Fund VI, L.P</t>
  </si>
  <si>
    <t>ICG Longbow V</t>
  </si>
  <si>
    <t>Crescent Direct Lending II</t>
  </si>
  <si>
    <t>Ares Capital Europe IV</t>
  </si>
  <si>
    <t>Strategic Investors Fund IX</t>
  </si>
  <si>
    <t>Brookfield Strategic Real Estate Partners III</t>
  </si>
  <si>
    <t>Pantheon Global Secondary Fund VI</t>
  </si>
  <si>
    <t>Court Square Capital Partners IV</t>
  </si>
  <si>
    <t>Vintage Investment Partners Fund of Funds V (Access), L.P</t>
  </si>
  <si>
    <t>Pantheon Global Co-Investment Opportunities IV</t>
  </si>
  <si>
    <t>TPG Asia VII, L.P</t>
  </si>
  <si>
    <t>Waterton Residential Property Venture XIII Edge Co-Invest L.P</t>
  </si>
  <si>
    <t>BSREP III Forest City Co-Invest</t>
  </si>
  <si>
    <t>Tikehau Direct Lending IV</t>
  </si>
  <si>
    <t>Thoma Bravo Fund XIII</t>
  </si>
  <si>
    <t>Brookfield Capital Partners V</t>
  </si>
  <si>
    <t>Blackstone Real Estate Partners IX</t>
  </si>
  <si>
    <t>Astorg VII</t>
  </si>
  <si>
    <t>Migdal Tikehau Direct Lending</t>
  </si>
  <si>
    <t>EC 1 ADLS co-inv</t>
  </si>
  <si>
    <t>Clarios Co-Investment</t>
  </si>
  <si>
    <t>Walton Street Real Estate Debt Fund II</t>
  </si>
  <si>
    <t>Kartesia Senior Opportunities I</t>
  </si>
  <si>
    <t>KASS Unlevered S.a r.l</t>
  </si>
  <si>
    <t>Warburg Pincus China-Southeast Asia II, L.P</t>
  </si>
  <si>
    <t>Advent International GPE IX-B</t>
  </si>
  <si>
    <t>EC 2 ADLS co-inv</t>
  </si>
  <si>
    <t>Kartesia Credit Opportunities V</t>
  </si>
  <si>
    <t>Permira Credit Solutions IV</t>
  </si>
  <si>
    <t>Brookfield HSO Co-Invest L.P</t>
  </si>
  <si>
    <t>Klirmark Opportunity III</t>
  </si>
  <si>
    <t>Global Infrastructure Partners IV</t>
  </si>
  <si>
    <t>Arclight Energy Partners Fund VII L.P</t>
  </si>
  <si>
    <t>GIP Gemini Fund</t>
  </si>
  <si>
    <t>Permira VII</t>
  </si>
  <si>
    <t>BCP V Brand Co-Invest LP</t>
  </si>
  <si>
    <t>Astorg VII Co-Invest ERT</t>
  </si>
  <si>
    <t>GIP Spectrum Fund (Parallel), L.P</t>
  </si>
  <si>
    <t>GIP Capital Solutions II SCSp, L.P</t>
  </si>
  <si>
    <t>ICG Senior Debt Partners IV</t>
  </si>
  <si>
    <t>Senior Loan Fund II (EUR) SLP</t>
  </si>
  <si>
    <t>Insight Partners XI, L.P</t>
  </si>
  <si>
    <t>Trilantic Europe VI SCSp</t>
  </si>
  <si>
    <t>GIP Spectrum Mayberry Fund</t>
  </si>
  <si>
    <t>Accelmed Partners II, L.P</t>
  </si>
  <si>
    <t>GIP Capital Solutions II Luxemburg Co-Investment Fund SCSP, L.P.</t>
  </si>
  <si>
    <t>CVC Capital partners VIII</t>
  </si>
  <si>
    <t>Strategic Investors Fund X Cayman LP</t>
  </si>
  <si>
    <t>Ares Capital Europe V</t>
  </si>
  <si>
    <t>GIP Spectrum Saavi Fund</t>
  </si>
  <si>
    <t>Monarch Capital Partners V</t>
  </si>
  <si>
    <t>Ares Private Credit Solutions II</t>
  </si>
  <si>
    <t>EC 3 ADLS co-inv</t>
  </si>
  <si>
    <t>EC 4 ADLS co-inv</t>
  </si>
  <si>
    <t>Francisco Partners VI</t>
  </si>
  <si>
    <t>EIP Renewables invest SCS</t>
  </si>
  <si>
    <t>Thoma Bravo Fund XIV L.P.</t>
  </si>
  <si>
    <t>Qumra MS LP Minute Media</t>
  </si>
  <si>
    <t>EC 5 ADLS co-inv</t>
  </si>
  <si>
    <t>Whitehorse Liquidity Partners IV</t>
  </si>
  <si>
    <t>Copenhagen Infrastructure Partners IV</t>
  </si>
  <si>
    <t>QUMRA OPPORTUNITY FUND I</t>
  </si>
  <si>
    <t>Group 11 Fund IV</t>
  </si>
  <si>
    <t>ISQ Global infrastructure Fund III, LP</t>
  </si>
  <si>
    <t>ICG Real Estate Debt VI</t>
  </si>
  <si>
    <t>Insight Partners XII, LP</t>
  </si>
  <si>
    <t>Vintage Fund of Funds VI (Access, LP)</t>
  </si>
  <si>
    <t>Nirvana Holdings I LP</t>
  </si>
  <si>
    <t>Tikehau Direct Lending V</t>
  </si>
  <si>
    <t>Zeev Opportunity Fund I</t>
  </si>
  <si>
    <t>EC 6 ADLS co-inv</t>
  </si>
  <si>
    <t>Audax Direct Lending Solutions Fund II B-1</t>
  </si>
  <si>
    <t>KASS Unlevered S.a r.l. - Compartment E</t>
  </si>
  <si>
    <t>WHITEHORSE LIQUIDITY PARTNERS GPSOF</t>
  </si>
  <si>
    <t>Crescent Direct Lending III</t>
  </si>
  <si>
    <t>Clayton Dubilier and Rice XI L.P</t>
  </si>
  <si>
    <t>Pantheon Global Co-Investment Opportunities Fund V</t>
  </si>
  <si>
    <t>Vintage Co-Invest III</t>
  </si>
  <si>
    <t>ISQ Kio Co-Invest Fund L.P</t>
  </si>
  <si>
    <t>Monarch Opportunistic Real Estate Fund</t>
  </si>
  <si>
    <t>AUDAX DLS CO-INVESTMENT FUND 3 L.P.</t>
  </si>
  <si>
    <t>BCP V DEXKO CO-INVEST LP</t>
  </si>
  <si>
    <t>ISRAEL SECONDARY FUND III L.P</t>
  </si>
  <si>
    <t>PORCUPINE HOLDINGS (OFFSHORE) LP</t>
  </si>
  <si>
    <t>ARES EUROPEAN CREDIT INVESTMENTS VIII (M) L.P.</t>
  </si>
  <si>
    <t>Arkin Bio Capital L.P</t>
  </si>
  <si>
    <t>ELECTRA AMERICA PRINCIPAL HOSPITALITY LP</t>
  </si>
  <si>
    <t>KKR CAVALRY CO-INVEST</t>
  </si>
  <si>
    <t>Cheyne Real Estate Credit Holdings VII</t>
  </si>
  <si>
    <t>Kartesia Senior Opportunities II SCS SICAV-RAIF</t>
  </si>
  <si>
    <t>KASS Unlevered II S,a.r.l</t>
  </si>
  <si>
    <t>Girasol Investments S.A</t>
  </si>
  <si>
    <t>Copenhagen infrastructure Energy Transition Fund I</t>
  </si>
  <si>
    <t>Francisco Partners VII</t>
  </si>
  <si>
    <t>Whitehorse Liquidity Partners V</t>
  </si>
  <si>
    <t>Permira VIII - 2 SCSp</t>
  </si>
  <si>
    <t>ICG Senior Debt Partners Fund 5-A (EUR) SCSp</t>
  </si>
  <si>
    <t>MIE III Co-Investment Fund II S.L.P</t>
  </si>
  <si>
    <t>Brookfield Capital Partners Fund VI</t>
  </si>
  <si>
    <t>Bessemer Venture Partners XII Institutional L.P</t>
  </si>
  <si>
    <t>GIP IV Gutenberg Co Invest SCsp</t>
  </si>
  <si>
    <t>AIOF II Woolly Co-Invest Parallel Fund L.P</t>
  </si>
  <si>
    <t>DIRECT LENDING FUND IV (EUR) SLP</t>
  </si>
  <si>
    <t>Proxima Co-Invest L.P</t>
  </si>
  <si>
    <t>Kartesia Credit Opportunities VI SCS</t>
  </si>
  <si>
    <t>ArcLight Fund VII AIV L.P</t>
  </si>
  <si>
    <t>Astorg VIII</t>
  </si>
  <si>
    <t>WHLP Kennedy (A) LP</t>
  </si>
  <si>
    <t>CDR XII</t>
  </si>
  <si>
    <t>Global Infrastructure Partners Core C L.P</t>
  </si>
  <si>
    <t>CVC Capital Partners IX (A) L.P</t>
  </si>
  <si>
    <t>Thor Investment Trust 1</t>
  </si>
  <si>
    <t>Oak Hill Advisors - OCREDIT</t>
  </si>
  <si>
    <t>Greenfield Partners FloLIVE Co-Investment</t>
  </si>
  <si>
    <t>LCN European Fund IV SLP</t>
  </si>
  <si>
    <t>Whitehorse Liquidity Partners VI</t>
  </si>
  <si>
    <t>Pantheon Global Secondary Fund VII</t>
  </si>
  <si>
    <t>Court Sqaure Capital Partners V</t>
  </si>
  <si>
    <t>Global Infrastrcture Partners V</t>
  </si>
  <si>
    <t>DLF IV Co-invest Vehicle</t>
  </si>
  <si>
    <t>Blackstone Real Estate Partners Europe VII SCSp</t>
  </si>
  <si>
    <t>Vintage Growth Fund IV L.P</t>
  </si>
  <si>
    <t>ELECTRA AMERICA MULTIFAMILY III</t>
  </si>
  <si>
    <t>נדלן מקרקעין להשכרה - סטריט מול רמת ישי</t>
  </si>
  <si>
    <t>נדלן ויוה חדרה</t>
  </si>
  <si>
    <t>השכרה</t>
  </si>
  <si>
    <t>חדרה</t>
  </si>
  <si>
    <t>נדלן אחד העם 56 ת"א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</si>
  <si>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</si>
  <si>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</si>
  <si>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</si>
  <si>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</si>
  <si>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</si>
  <si>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</si>
  <si>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</si>
  <si>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</si>
  <si>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נדלן מתחם האלף</t>
  </si>
  <si>
    <t>ראשל"צ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</si>
  <si>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</si>
  <si>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</si>
  <si>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</si>
  <si>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</si>
  <si>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</si>
  <si>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</si>
  <si>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</si>
  <si>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</si>
  <si>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</si>
  <si>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באר טוביה (מרלוג)</t>
  </si>
  <si>
    <t>באר טוביה</t>
  </si>
  <si>
    <t>סה"כ חוזים עתידיים בישראל</t>
  </si>
  <si>
    <t>או פי סי אנרגיה</t>
  </si>
  <si>
    <t>10000668</t>
  </si>
  <si>
    <t>בזק</t>
  </si>
  <si>
    <t>10000669</t>
  </si>
  <si>
    <t>הפניקס</t>
  </si>
  <si>
    <t>10000854</t>
  </si>
  <si>
    <t>ישראכרט</t>
  </si>
  <si>
    <t>10000676</t>
  </si>
  <si>
    <t>10000667</t>
  </si>
  <si>
    <t>לאומי</t>
  </si>
  <si>
    <t>10000757</t>
  </si>
  <si>
    <t>פועלים</t>
  </si>
  <si>
    <t>10000643</t>
  </si>
  <si>
    <t>10000721</t>
  </si>
  <si>
    <t>+ILS/-USD 3.56 22-01-24 (11) -320</t>
  </si>
  <si>
    <t>10003961</t>
  </si>
  <si>
    <t>10001003</t>
  </si>
  <si>
    <t>+ILS/-USD 3.563 22-01-24 (20) -320</t>
  </si>
  <si>
    <t>10001005</t>
  </si>
  <si>
    <t>+ILS/-USD 3.564 22-01-24 (10) -320</t>
  </si>
  <si>
    <t>10003959</t>
  </si>
  <si>
    <t>+ILS/-USD 3.6527 25-01-24 (12) -333</t>
  </si>
  <si>
    <t>10003972</t>
  </si>
  <si>
    <t>+ILS/-USD 3.6581 03-06-24 (10) -264</t>
  </si>
  <si>
    <t>10004362</t>
  </si>
  <si>
    <t>+ILS/-USD 3.6596 03-06-24 (10) -264</t>
  </si>
  <si>
    <t>10004361</t>
  </si>
  <si>
    <t>+ILS/-USD 3.663 29-05-24 (11) -348</t>
  </si>
  <si>
    <t>10001167</t>
  </si>
  <si>
    <t>+ILS/-USD 3.664 29-05-24 (20) -349</t>
  </si>
  <si>
    <t>10001171</t>
  </si>
  <si>
    <t>+ILS/-USD 3.6652 29-05-24 (12) -348</t>
  </si>
  <si>
    <t>10001169</t>
  </si>
  <si>
    <t>+ILS/-USD 3.6655 22-05-24 (10) -370</t>
  </si>
  <si>
    <t>10004343</t>
  </si>
  <si>
    <t>+ILS/-USD 3.67 23-05-24 (11) -365</t>
  </si>
  <si>
    <t>10001159</t>
  </si>
  <si>
    <t>+ILS/-USD 3.67 23-05-24 (20) -368</t>
  </si>
  <si>
    <t>10001161</t>
  </si>
  <si>
    <t>+ILS/-USD 3.671 16-05-24 (94) -365</t>
  </si>
  <si>
    <t>10004295</t>
  </si>
  <si>
    <t>+ILS/-USD 3.6725 16-05-24 (12) -375</t>
  </si>
  <si>
    <t>10001144</t>
  </si>
  <si>
    <t>+ILS/-USD 3.6738 16-05-24 (10) -372</t>
  </si>
  <si>
    <t>10004291</t>
  </si>
  <si>
    <t>+ILS/-USD 3.6747 16-05-24 (11) -373</t>
  </si>
  <si>
    <t>10004293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</si>
  <si>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</si>
  <si>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</si>
  <si>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</si>
  <si>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</si>
  <si>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</si>
  <si>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</si>
  <si>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</si>
  <si>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</si>
  <si>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3.681 03-06-24 (10) -313</t>
  </si>
  <si>
    <t>10004359</t>
  </si>
  <si>
    <t>+ILS/-USD 3.6827 13-05-24 (11) -373</t>
  </si>
  <si>
    <t>10004285</t>
  </si>
  <si>
    <t>+ILS/-USD 3.684 30-05-24 (12) -310</t>
  </si>
  <si>
    <t>10004355</t>
  </si>
  <si>
    <t>+ILS/-USD 3.6845 30-05-24 (20) -310</t>
  </si>
  <si>
    <t>10004357</t>
  </si>
  <si>
    <t>+ILS/-USD 3.686 13-05-24 (94) -380</t>
  </si>
  <si>
    <t>10004283</t>
  </si>
  <si>
    <t>+ILS/-USD 3.69 21-05-24 (11) -368</t>
  </si>
  <si>
    <t>10004306</t>
  </si>
  <si>
    <t>+ILS/-USD 3.69 21-05-24 (12) -371</t>
  </si>
  <si>
    <t>10001148</t>
  </si>
  <si>
    <t>+ILS/-USD 3.69 21-05-24 (20) -370</t>
  </si>
  <si>
    <t>10001150</t>
  </si>
  <si>
    <t>10004308</t>
  </si>
  <si>
    <t>+ILS/-USD 3.69 21-05-24 (98) -371</t>
  </si>
  <si>
    <t>10004310</t>
  </si>
  <si>
    <t>+ILS/-USD 3.6907 16-05-24 (10) -353</t>
  </si>
  <si>
    <t>10004312</t>
  </si>
  <si>
    <t>+ILS/-USD 3.693 13-05-24 (20) -312</t>
  </si>
  <si>
    <t>10001173</t>
  </si>
  <si>
    <t>+ILS/-USD 3.6938 20-05-24 (10) -372</t>
  </si>
  <si>
    <t>10004298</t>
  </si>
  <si>
    <t>10004302</t>
  </si>
  <si>
    <t>+ILS/-USD 3.694 20-05-24 (12) -331</t>
  </si>
  <si>
    <t>10004349</t>
  </si>
  <si>
    <t>+ILS/-USD 3.6947 20-05-24 (11) -373</t>
  </si>
  <si>
    <t>10004300</t>
  </si>
  <si>
    <t>+ILS/-USD 3.6949 09-05-24 (10) -336</t>
  </si>
  <si>
    <t>10004314</t>
  </si>
  <si>
    <t>+ILS/-USD 3.696 20-05-24 (94) -370</t>
  </si>
  <si>
    <t>10004304</t>
  </si>
  <si>
    <t>+ILS/-USD 3.7011 22-05-24 (98) -369</t>
  </si>
  <si>
    <t>10004333</t>
  </si>
  <si>
    <t>+ILS/-USD 3.71 22-05-24 (20) -364</t>
  </si>
  <si>
    <t>10004331</t>
  </si>
  <si>
    <t>10001157</t>
  </si>
  <si>
    <t>+ILS/-USD 3.7133 22-05-24 (10) -362</t>
  </si>
  <si>
    <t>10004327</t>
  </si>
  <si>
    <t>+ILS/-USD 3.7158 22-05-24 (11) -362</t>
  </si>
  <si>
    <t>10001153</t>
  </si>
  <si>
    <t>+ILS/-USD 3.716 22-05-24 (12) -360</t>
  </si>
  <si>
    <t>10001155</t>
  </si>
  <si>
    <t>10004329</t>
  </si>
  <si>
    <t>+ILS/-USD 3.7377 08-05-24 (10) -373</t>
  </si>
  <si>
    <t>10004279</t>
  </si>
  <si>
    <t>+ILS/-USD 3.7382 08-05-24 (20) -378</t>
  </si>
  <si>
    <t>10004272</t>
  </si>
  <si>
    <t>+ILS/-USD 3.741 29-01-24 (11) -308</t>
  </si>
  <si>
    <t>10004007</t>
  </si>
  <si>
    <t>+ILS/-USD 3.743 08-05-24 (10) -373</t>
  </si>
  <si>
    <t>10004276</t>
  </si>
  <si>
    <t>+ILS/-USD 3.7431 09-05-24 (12) -369</t>
  </si>
  <si>
    <t>10004281</t>
  </si>
  <si>
    <t>+ILS/-USD 3.7437 25-01-24 (12) -293</t>
  </si>
  <si>
    <t>10003998</t>
  </si>
  <si>
    <t>+ILS/-USD 3.744 08-05-24 (12) -376</t>
  </si>
  <si>
    <t>10004270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</si>
  <si>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</si>
  <si>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</si>
  <si>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</si>
  <si>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</si>
  <si>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</si>
  <si>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</si>
  <si>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</si>
  <si>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</si>
  <si>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</si>
  <si>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10004046</t>
  </si>
  <si>
    <t>+ILS/-USD 3.7659 14-02-24 (10) -316</t>
  </si>
  <si>
    <t>10004033</t>
  </si>
  <si>
    <t>+ILS/-USD 3.769 21-02-24 (10) -324</t>
  </si>
  <si>
    <t>10004044</t>
  </si>
  <si>
    <t>+ILS/-USD 3.77 28-02-24 (11) -340</t>
  </si>
  <si>
    <t>10004077</t>
  </si>
  <si>
    <t>+ILS/-USD 3.7705 28-02-24 (10) -340</t>
  </si>
  <si>
    <t>10004075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</si>
  <si>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</si>
  <si>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</si>
  <si>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</si>
  <si>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</si>
  <si>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</si>
  <si>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</si>
  <si>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</si>
  <si>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</si>
  <si>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</si>
  <si>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</si>
  <si>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</si>
  <si>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</si>
  <si>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</si>
  <si>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</si>
  <si>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</si>
  <si>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</si>
  <si>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</si>
  <si>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</si>
  <si>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</si>
  <si>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</si>
  <si>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</si>
  <si>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</si>
  <si>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</si>
  <si>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</si>
  <si>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</si>
  <si>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</si>
  <si>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</si>
  <si>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</si>
  <si>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</si>
  <si>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</si>
  <si>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</si>
  <si>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</si>
  <si>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</si>
  <si>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</si>
  <si>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</si>
  <si>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</si>
  <si>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</si>
  <si>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</si>
  <si>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</si>
  <si>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</si>
  <si>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</si>
  <si>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</si>
  <si>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</si>
  <si>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</si>
  <si>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</si>
  <si>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</si>
  <si>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</si>
  <si>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</si>
  <si>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</si>
  <si>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</si>
  <si>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</si>
  <si>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3.7918 17-04-24 (12) -382</t>
  </si>
  <si>
    <t>10001132</t>
  </si>
  <si>
    <t>+ILS/-USD 3.792 22-02-24 (12) -339</t>
  </si>
  <si>
    <t>10004052</t>
  </si>
  <si>
    <t>+ILS/-USD 3.7925 05-03-24 (12) -335</t>
  </si>
  <si>
    <t>10004096</t>
  </si>
  <si>
    <t>10001053</t>
  </si>
  <si>
    <t>+ILS/-USD 3.793 17-04-24 (20) -383</t>
  </si>
  <si>
    <t>10001134</t>
  </si>
  <si>
    <t>+ILS/-USD 3.793 22-02-24 (98) -347</t>
  </si>
  <si>
    <t>10004056</t>
  </si>
  <si>
    <t>+ILS/-USD 3.7936 05-03-24 (11) -334</t>
  </si>
  <si>
    <t>10004094</t>
  </si>
  <si>
    <t>+ILS/-USD 3.796 13-03-24 (12) -340</t>
  </si>
  <si>
    <t>10004129</t>
  </si>
  <si>
    <t>+ILS/-USD 3.806 07-05-24 (12) -400</t>
  </si>
  <si>
    <t>10001139</t>
  </si>
  <si>
    <t>10004268</t>
  </si>
  <si>
    <t>+ILS/-USD 3.81 07-05-24 (10) -398</t>
  </si>
  <si>
    <t>10004266</t>
  </si>
  <si>
    <t>+ILS/-USD 3.81 07-05-24 (20) -397</t>
  </si>
  <si>
    <t>10001141</t>
  </si>
  <si>
    <t>+ILS/-USD 3.8132 26-02-24 (11) -328</t>
  </si>
  <si>
    <t>10004063</t>
  </si>
  <si>
    <t>+ILS/-USD 3.8146 18-04-24 (20) -394</t>
  </si>
  <si>
    <t>10004244</t>
  </si>
  <si>
    <t>+ILS/-USD 3.8156 18-04-24 (11) -394</t>
  </si>
  <si>
    <t>10004242</t>
  </si>
  <si>
    <t>+ILS/-USD 3.816 06-05-24 (12) -415</t>
  </si>
  <si>
    <t>10004260</t>
  </si>
  <si>
    <t>+ILS/-USD 3.8165 18-04-24 (98) -395</t>
  </si>
  <si>
    <t>10004246</t>
  </si>
  <si>
    <t>+ILS/-USD 3.818 22-02-24 (20) -305</t>
  </si>
  <si>
    <t>10004126</t>
  </si>
  <si>
    <t>+ILS/-USD 3.819 06-05-24 (10) -410</t>
  </si>
  <si>
    <t>10004256</t>
  </si>
  <si>
    <t>+ILS/-USD 3.824 06-05-24 (11) -410</t>
  </si>
  <si>
    <t>10004258</t>
  </si>
  <si>
    <t>10001136</t>
  </si>
  <si>
    <t>+ILS/-USD 3.829 06-05-24 (98) -410</t>
  </si>
  <si>
    <t>10004262</t>
  </si>
  <si>
    <t>+ILS/-USD 3.843 19-03-24 (11) -340</t>
  </si>
  <si>
    <t>10004238</t>
  </si>
  <si>
    <t>+ILS/-USD 3.846 19-03-24 (20) -340</t>
  </si>
  <si>
    <t>10004240</t>
  </si>
  <si>
    <t>+ILS/-USD 3.8652 08-02-24 (12) -248</t>
  </si>
  <si>
    <t>10001125</t>
  </si>
  <si>
    <t>10004229</t>
  </si>
  <si>
    <t>+ILS/-USD 3.8653 08-02-24 (11) -247</t>
  </si>
  <si>
    <t>10004231</t>
  </si>
  <si>
    <t>+ILS/-USD 3.866 08-02-24 (20) -240</t>
  </si>
  <si>
    <t>10004233</t>
  </si>
  <si>
    <t>+ILS/-USD 3.917 14-02-24 (11) -315</t>
  </si>
  <si>
    <t>10004154</t>
  </si>
  <si>
    <t>+ILS/-USD 3.923 25-01-24 (20) -281</t>
  </si>
  <si>
    <t>10004156</t>
  </si>
  <si>
    <t>+ILS/-USD 3.9254 25-01-24 (10) -276</t>
  </si>
  <si>
    <t>10004152</t>
  </si>
  <si>
    <t>+ILS/-USD 3.9262 25-01-24 (11) -288</t>
  </si>
  <si>
    <t>10004168</t>
  </si>
  <si>
    <t>+ILS/-USD 3.9325 29-01-24 (10) -315</t>
  </si>
  <si>
    <t>10004169</t>
  </si>
  <si>
    <t>+ILS/-USD 3.9335 11-01-24 (94) -255</t>
  </si>
  <si>
    <t>10004164</t>
  </si>
  <si>
    <t>+ILS/-USD 3.934 11-01-24 (11) -250</t>
  </si>
  <si>
    <t>10004160</t>
  </si>
  <si>
    <t>+ILS/-USD 3.934 11-01-24 (12) -257</t>
  </si>
  <si>
    <t>10004162</t>
  </si>
  <si>
    <t>+ILS/-USD 3.936 11-01-24 (10) -250</t>
  </si>
  <si>
    <t>10004158</t>
  </si>
  <si>
    <t>+ILS/-USD 3.9368 11-01-24 (20) -252</t>
  </si>
  <si>
    <t>10001082</t>
  </si>
  <si>
    <t>+ILS/-USD 3.9575 17-01-24 (10) -315</t>
  </si>
  <si>
    <t>10004171</t>
  </si>
  <si>
    <t>+ILS/-USD 3.9762 24-01-24 (20) -238</t>
  </si>
  <si>
    <t>10004183</t>
  </si>
  <si>
    <t>+ILS/-USD 3.9825 14-02-24 (94) -325</t>
  </si>
  <si>
    <t>10004187</t>
  </si>
  <si>
    <t>+ILS/-USD 3.983 19-03-24 (20) -379</t>
  </si>
  <si>
    <t>10004221</t>
  </si>
  <si>
    <t>+ILS/-USD 3.9835 28-02-24 (11) -315</t>
  </si>
  <si>
    <t>10001121</t>
  </si>
  <si>
    <t>+ILS/-USD 3.9875 14-02-24 (11) -325</t>
  </si>
  <si>
    <t>10004185</t>
  </si>
  <si>
    <t>+ILS/-USD 3.99 14-02-24 (20) -324</t>
  </si>
  <si>
    <t>10001094</t>
  </si>
  <si>
    <t>+ILS/-USD 3.992 24-01-24 (10) -268</t>
  </si>
  <si>
    <t>10004173</t>
  </si>
  <si>
    <t>+ILS/-USD 3.9925 24-01-24 (11) -275</t>
  </si>
  <si>
    <t>10004175</t>
  </si>
  <si>
    <t>+ILS/-USD 4 24-01-24 (12) -277</t>
  </si>
  <si>
    <t>10004177</t>
  </si>
  <si>
    <t>10001092</t>
  </si>
  <si>
    <t>+ILS/-USD 4.002 31-01-24 (12) -312</t>
  </si>
  <si>
    <t>10004189</t>
  </si>
  <si>
    <t>+ILS/-USD 4.002 31-01-24 (20) -308</t>
  </si>
  <si>
    <t>10004191</t>
  </si>
  <si>
    <t>+ILS/-USD 4.0083 14-03-24 (11) -417</t>
  </si>
  <si>
    <t>10004201</t>
  </si>
  <si>
    <t>10001104</t>
  </si>
  <si>
    <t>+ILS/-USD 4.02 14-03-24 (12) -415</t>
  </si>
  <si>
    <t>10001114</t>
  </si>
  <si>
    <t>+ILS/-USD 4.02 14-03-24 (12) -420</t>
  </si>
  <si>
    <t>10004198</t>
  </si>
  <si>
    <t>+ILS/-USD 4.021 14-03-24 (12) -374</t>
  </si>
  <si>
    <t>10004216</t>
  </si>
  <si>
    <t>+ILS/-USD 4.028 07-02-24 (11) -310</t>
  </si>
  <si>
    <t>10004196</t>
  </si>
  <si>
    <t>+ILS/-USD 4.0322 06-02-24 (11) -298</t>
  </si>
  <si>
    <t>10001112</t>
  </si>
  <si>
    <t>+ILS/-USD 4.0342 06-02-24 (20) -298</t>
  </si>
  <si>
    <t>10001117</t>
  </si>
  <si>
    <t>+ILS/-USD 4.035 06-02-24 (98) -300</t>
  </si>
  <si>
    <t>10004209</t>
  </si>
  <si>
    <t>+USD/-ILS 3.6215 08-02-24 (12) -35</t>
  </si>
  <si>
    <t>10001178</t>
  </si>
  <si>
    <t>+USD/-ILS 3.623 24-01-24 (12) -20</t>
  </si>
  <si>
    <t>10001176</t>
  </si>
  <si>
    <t>+USD/-ILS 3.78 21-02-24 (20) -288</t>
  </si>
  <si>
    <t>10001061</t>
  </si>
  <si>
    <t>+USD/-ILS 3.8055 22-01-24 (10) -235</t>
  </si>
  <si>
    <t>10001057</t>
  </si>
  <si>
    <t>10008118</t>
  </si>
  <si>
    <t>10008120</t>
  </si>
  <si>
    <t>+ILS/-USD 3.6654 23-01-24 (12) -346</t>
  </si>
  <si>
    <t>10000788</t>
  </si>
  <si>
    <t>+ILS/-USD 3.67 22-01-24 (11) -340</t>
  </si>
  <si>
    <t>10008006</t>
  </si>
  <si>
    <t>+ILS/-USD 3.67 23-05-24 (10) -370</t>
  </si>
  <si>
    <t>10000869</t>
  </si>
  <si>
    <t>10008114</t>
  </si>
  <si>
    <t>10008116</t>
  </si>
  <si>
    <t>10000858</t>
  </si>
  <si>
    <t>10008106</t>
  </si>
  <si>
    <t>10000860</t>
  </si>
  <si>
    <t>+ILS/-USD 3.675 23-01-24 (11) -340</t>
  </si>
  <si>
    <t>10000786</t>
  </si>
  <si>
    <t>+ILS/-USD 3.678 03-06-24 (11) -313</t>
  </si>
  <si>
    <t>10008132</t>
  </si>
  <si>
    <t>+ILS/-USD 3.6793 06-08-24 (10) -522</t>
  </si>
  <si>
    <t>10008122</t>
  </si>
  <si>
    <t>+ILS/-USD 3.68 06-08-24 (11) -520</t>
  </si>
  <si>
    <t>10008124</t>
  </si>
  <si>
    <t>10008130</t>
  </si>
  <si>
    <t>10000856</t>
  </si>
  <si>
    <t>10000864</t>
  </si>
  <si>
    <t>10008108</t>
  </si>
  <si>
    <t>+ILS/-USD 3.6902 21-05-24 (10) -368</t>
  </si>
  <si>
    <t>10000131</t>
  </si>
  <si>
    <t>10000862</t>
  </si>
  <si>
    <t>10008110</t>
  </si>
  <si>
    <t>10000867</t>
  </si>
  <si>
    <t>10008112</t>
  </si>
  <si>
    <t>+ILS/-USD 3.737 08-05-24 (11) -375</t>
  </si>
  <si>
    <t>10008102</t>
  </si>
  <si>
    <t>10000851</t>
  </si>
  <si>
    <t>+ILS/-USD 3.74 09-05-24 (11) -368</t>
  </si>
  <si>
    <t>10000853</t>
  </si>
  <si>
    <t>10008104</t>
  </si>
  <si>
    <t>10000799</t>
  </si>
  <si>
    <t>10008026</t>
  </si>
  <si>
    <t>+ILS/-USD 3.7656 21-02-24 (12) -324</t>
  </si>
  <si>
    <t>10008028</t>
  </si>
  <si>
    <t>10000797</t>
  </si>
  <si>
    <t>10000274</t>
  </si>
  <si>
    <t>+ILS/-USD 3.7697 25-01-24 (10) -308</t>
  </si>
  <si>
    <t>10000265</t>
  </si>
  <si>
    <t>10000801</t>
  </si>
  <si>
    <t>10008039</t>
  </si>
  <si>
    <t>10000286</t>
  </si>
  <si>
    <t>+ILS/-USD 3.776 29-01-24 (12) -318</t>
  </si>
  <si>
    <t>10000792</t>
  </si>
  <si>
    <t>+ILS/-USD 3.7766 07-03-24 (11) -334</t>
  </si>
  <si>
    <t>10000803</t>
  </si>
  <si>
    <t>10008050</t>
  </si>
  <si>
    <t>+ILS/-USD 3.78 06-03-24 (10) -331</t>
  </si>
  <si>
    <t>10008048</t>
  </si>
  <si>
    <t>+ILS/-USD 3.78 12-03-24 (12) -327</t>
  </si>
  <si>
    <t>10008053</t>
  </si>
  <si>
    <t>10008042</t>
  </si>
  <si>
    <t>10000795</t>
  </si>
  <si>
    <t>10008055</t>
  </si>
  <si>
    <t>10000805</t>
  </si>
  <si>
    <t>+ILS/-USD 3.79 17-04-24 (11) -383</t>
  </si>
  <si>
    <t>10000845</t>
  </si>
  <si>
    <t>10008046</t>
  </si>
  <si>
    <t>+ILS/-USD 3.7943 22-02-24 (10) -337</t>
  </si>
  <si>
    <t>10000279</t>
  </si>
  <si>
    <t>+ILS/-USD 3.81 07-05-24 (11) -397</t>
  </si>
  <si>
    <t>10008099</t>
  </si>
  <si>
    <t>10000849</t>
  </si>
  <si>
    <t>+ILS/-USD 3.8135 26-02-24 (10) -330</t>
  </si>
  <si>
    <t>10008035</t>
  </si>
  <si>
    <t>10000282</t>
  </si>
  <si>
    <t>10000847</t>
  </si>
  <si>
    <t>+ILS/-USD 3.843 19-03-24 (10) -340</t>
  </si>
  <si>
    <t>10000843</t>
  </si>
  <si>
    <t>10000839</t>
  </si>
  <si>
    <t>+ILS/-USD 3.8683 08-02-24 (93) -247</t>
  </si>
  <si>
    <t>10000841</t>
  </si>
  <si>
    <t>+ILS/-USD 3.92 14-02-24 (12) -314</t>
  </si>
  <si>
    <t>10008063</t>
  </si>
  <si>
    <t>10000813</t>
  </si>
  <si>
    <t>10008065</t>
  </si>
  <si>
    <t>10008067</t>
  </si>
  <si>
    <t>10000815</t>
  </si>
  <si>
    <t>+ILS/-USD 3.959 17-01-24 (11) -290</t>
  </si>
  <si>
    <t>10000819</t>
  </si>
  <si>
    <t>+ILS/-USD 3.96 17-01-24 (12) -292</t>
  </si>
  <si>
    <t>10008069</t>
  </si>
  <si>
    <t>+ILS/-USD 3.9805 19-03-24 (11) -375</t>
  </si>
  <si>
    <t>10000835</t>
  </si>
  <si>
    <t>+ILS/-USD 3.983 19-03-24 (12) -384</t>
  </si>
  <si>
    <t>10008093</t>
  </si>
  <si>
    <t>10000837</t>
  </si>
  <si>
    <t>+ILS/-USD 3.984 28-02-24 (10) -315</t>
  </si>
  <si>
    <t>10008095</t>
  </si>
  <si>
    <t>10000823</t>
  </si>
  <si>
    <t>10000821</t>
  </si>
  <si>
    <t>+ILS/-USD 3.9935 08-02-24 (11) -335</t>
  </si>
  <si>
    <t>10008075</t>
  </si>
  <si>
    <t>+ILS/-USD 4.002 31-01-24 (10) -308</t>
  </si>
  <si>
    <t>10008077</t>
  </si>
  <si>
    <t>10000828</t>
  </si>
  <si>
    <t>+ILS/-USD 4.018 07-02-24 (12) -305</t>
  </si>
  <si>
    <t>10008083</t>
  </si>
  <si>
    <t>+ILS/-USD 4.021 07-02-24 (10) -306</t>
  </si>
  <si>
    <t>10000826</t>
  </si>
  <si>
    <t>10000301</t>
  </si>
  <si>
    <t>10008090</t>
  </si>
  <si>
    <t>+ILS/-USD 4.0217 13-03-24 (11) -363</t>
  </si>
  <si>
    <t>10008091</t>
  </si>
  <si>
    <t>+ILS/-USD 4.0235 07-02-24 (20) -305</t>
  </si>
  <si>
    <t>10000129</t>
  </si>
  <si>
    <t>10008081</t>
  </si>
  <si>
    <t>+ILS/-USD 4.03 07-02-24 (10) -310</t>
  </si>
  <si>
    <t>10000299</t>
  </si>
  <si>
    <t>+ILS/-USD 4.0321 06-02-24 (10) -299</t>
  </si>
  <si>
    <t>10000830</t>
  </si>
  <si>
    <t>10000832</t>
  </si>
  <si>
    <t>10008085</t>
  </si>
  <si>
    <t>+ILS/-USD 4.05 05-02-24 (10) -277</t>
  </si>
  <si>
    <t>10008088</t>
  </si>
  <si>
    <t>+USD/-ILS 3.6742 28-02-24 (10) -148</t>
  </si>
  <si>
    <t>10000334</t>
  </si>
  <si>
    <t>+USD/-ILS 3.6745 26-02-24 (10) -145</t>
  </si>
  <si>
    <t>10000332</t>
  </si>
  <si>
    <t>+USD/-ILS 3.675 22-02-24 (10) -140</t>
  </si>
  <si>
    <t>10000330</t>
  </si>
  <si>
    <t>+USD/-ILS 3.6755 21-02-24 (10) -135</t>
  </si>
  <si>
    <t>10000328</t>
  </si>
  <si>
    <t>+USD/-ILS 3.681 25-01-24 (10) -80</t>
  </si>
  <si>
    <t>10000326</t>
  </si>
  <si>
    <t>+USD/-ILS 3.6982 21-02-24 (10) -153</t>
  </si>
  <si>
    <t>10000317</t>
  </si>
  <si>
    <t>+USD/-ILS 3.765 21-02-24 (10) -310</t>
  </si>
  <si>
    <t>10000288</t>
  </si>
  <si>
    <t>+USD/-ILS 3.8589 07-02-24 (10) -192</t>
  </si>
  <si>
    <t>10000310</t>
  </si>
  <si>
    <t>+USD/-ILS 4.0005 25-01-24 (10) -215</t>
  </si>
  <si>
    <t>10000309</t>
  </si>
  <si>
    <t>+USD/-ILS 4.0413 25-01-24 (10) -242</t>
  </si>
  <si>
    <t>10000307</t>
  </si>
  <si>
    <t>סה"כ מט"ח/ מט"ח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</si>
  <si>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</si>
  <si>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</si>
  <si>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</si>
  <si>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</si>
  <si>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</si>
  <si>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</si>
  <si>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</si>
  <si>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</si>
  <si>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</si>
  <si>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</si>
  <si>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1.07864 18-01-24 (10) +36.4</t>
  </si>
  <si>
    <t>10004236</t>
  </si>
  <si>
    <t>+EUR/-USD 1.10086 10-01-24 (10) +21.6</t>
  </si>
  <si>
    <t>10001162</t>
  </si>
  <si>
    <t>+EUR/-USD 1.103235 04-03-24 (10) +45.35</t>
  </si>
  <si>
    <t>10001163</t>
  </si>
  <si>
    <t>+GBP/-USD 1.2188 11-01-24 (10) +8</t>
  </si>
  <si>
    <t>10001086</t>
  </si>
  <si>
    <t>+GBP/-USD 1.2193 11-03-24 (10) +13</t>
  </si>
  <si>
    <t>10001088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</si>
  <si>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</si>
  <si>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</si>
  <si>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</si>
  <si>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</si>
  <si>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</si>
  <si>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</si>
  <si>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</si>
  <si>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</si>
  <si>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</si>
  <si>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</si>
  <si>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</si>
  <si>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</si>
  <si>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</si>
  <si>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</si>
  <si>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</si>
  <si>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</si>
  <si>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</si>
  <si>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</si>
  <si>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</si>
  <si>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</si>
  <si>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</si>
  <si>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</si>
  <si>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</si>
  <si>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</si>
  <si>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+JPY/-USD 146.89 16-01-24 (20) -226</t>
  </si>
  <si>
    <t>10004167</t>
  </si>
  <si>
    <t>+JPY/-USD 147.04 16-01-24 (11) -259</t>
  </si>
  <si>
    <t>10004127</t>
  </si>
  <si>
    <t>+JPY/-USD 147.12 16-01-24 (20) -260</t>
  </si>
  <si>
    <t>10004130</t>
  </si>
  <si>
    <t>+JPY/-USD 147.887 16-01-24 (10) -192.3</t>
  </si>
  <si>
    <t>10004219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</si>
  <si>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</si>
  <si>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</si>
  <si>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</si>
  <si>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</si>
  <si>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</si>
  <si>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</si>
  <si>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0.65797 16-01-24 (10) +7.7</t>
  </si>
  <si>
    <t>10004351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</si>
  <si>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</si>
  <si>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</si>
  <si>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</si>
  <si>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</si>
  <si>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</si>
  <si>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</si>
  <si>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+USD/-CAD 1.36025 22-01-24 (11) -8.5</t>
  </si>
  <si>
    <t>10004352</t>
  </si>
  <si>
    <t>+USD/-EUR 1.06675 04-03-24 (10) +79.5</t>
  </si>
  <si>
    <t>10004122</t>
  </si>
  <si>
    <t>+USD/-EUR 1.067 04-03-24 (12) +79</t>
  </si>
  <si>
    <t>10004113</t>
  </si>
  <si>
    <t>+USD/-EUR 1.0682 25-03-24 (12) +82</t>
  </si>
  <si>
    <t>10001079</t>
  </si>
  <si>
    <t>+USD/-EUR 1.0683 03-04-24 (20) +73</t>
  </si>
  <si>
    <t>10004225</t>
  </si>
  <si>
    <t>+USD/-EUR 1.0688 03-04-24 (10) +73</t>
  </si>
  <si>
    <t>10004223</t>
  </si>
  <si>
    <t>10001123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</si>
  <si>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</si>
  <si>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</si>
  <si>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</si>
  <si>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</si>
  <si>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</si>
  <si>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</si>
  <si>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</si>
  <si>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10001043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</si>
  <si>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</si>
  <si>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</si>
  <si>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</si>
  <si>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</si>
  <si>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</si>
  <si>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</si>
  <si>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</si>
  <si>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10001049</t>
  </si>
  <si>
    <t>10004090</t>
  </si>
  <si>
    <t>+USD/-EUR 1.08345 25-03-24 (20) +98.5</t>
  </si>
  <si>
    <t>10001051</t>
  </si>
  <si>
    <t>+USD/-EUR 1.0835 25-03-24 (12) +98</t>
  </si>
  <si>
    <t>10004092</t>
  </si>
  <si>
    <t>+USD/-EUR 1.0845 03-04-24 (10) +55</t>
  </si>
  <si>
    <t>10001174</t>
  </si>
  <si>
    <t>+USD/-EUR 1.09035 10-01-24 (10) +11.5</t>
  </si>
  <si>
    <t>10004360</t>
  </si>
  <si>
    <t>+USD/-EUR 1.0919 27-02-24 (10) +106</t>
  </si>
  <si>
    <t>10004011</t>
  </si>
  <si>
    <t>+USD/-EUR 1.09635 10-01-24 (20) +9.5</t>
  </si>
  <si>
    <t>10004369</t>
  </si>
  <si>
    <t>+USD/-EUR 1.09725 10-01-24 (20) +9.5</t>
  </si>
  <si>
    <t>10004368</t>
  </si>
  <si>
    <t>+USD/-EUR 1.1105 02-01-24 (10) +0</t>
  </si>
  <si>
    <t>10004377</t>
  </si>
  <si>
    <t>+USD/-EUR 1.11079 10-01-24 (10) +112.9</t>
  </si>
  <si>
    <t>10000979</t>
  </si>
  <si>
    <t>10003867</t>
  </si>
  <si>
    <t>+USD/-EUR 1.1115 02-01-24 (10) +0</t>
  </si>
  <si>
    <t>10004376</t>
  </si>
  <si>
    <t>+USD/-EUR 1.11352 27-02-24 (10) +111</t>
  </si>
  <si>
    <t>10001019</t>
  </si>
  <si>
    <t>+USD/-EUR 1.11501 27-02-24 (20) +110.1</t>
  </si>
  <si>
    <t>10001021</t>
  </si>
  <si>
    <t>10003983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</si>
  <si>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</si>
  <si>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</si>
  <si>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</si>
  <si>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</si>
  <si>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</si>
  <si>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</si>
  <si>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</si>
  <si>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</si>
  <si>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</si>
  <si>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10001001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</si>
  <si>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</si>
  <si>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</si>
  <si>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</si>
  <si>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</si>
  <si>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</si>
  <si>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</si>
  <si>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</si>
  <si>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1.268098 11-03-24 (11) +5.98</t>
  </si>
  <si>
    <t>10004370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</si>
  <si>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</si>
  <si>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</si>
  <si>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</si>
  <si>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</si>
  <si>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</si>
  <si>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</si>
  <si>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</si>
  <si>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</si>
  <si>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1.26925 11-03-24 (20) +5.5</t>
  </si>
  <si>
    <t>10004371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</si>
  <si>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</si>
  <si>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</si>
  <si>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</si>
  <si>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</si>
  <si>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</si>
  <si>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</si>
  <si>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</si>
  <si>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</si>
  <si>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</si>
  <si>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+USD/-JPY 146.26 16-01-24 (12) -127</t>
  </si>
  <si>
    <t>10004296</t>
  </si>
  <si>
    <t>+USD/-JPY 146.44 16-01-24 (12) -127</t>
  </si>
  <si>
    <t>10004289</t>
  </si>
  <si>
    <t>+USD/-JPY 146.52 16-01-24 (10) -127</t>
  </si>
  <si>
    <t>10004288</t>
  </si>
  <si>
    <t>+USD/-JPY 147.12 16-01-24 (10) -132</t>
  </si>
  <si>
    <t>10004287</t>
  </si>
  <si>
    <t>+USD/-JPY 147.15 16-01-24 (11) -132</t>
  </si>
  <si>
    <t>10004286</t>
  </si>
  <si>
    <t>+USD/-JPY 148.01 16-01-24 (20) -122</t>
  </si>
  <si>
    <t>10004313</t>
  </si>
  <si>
    <t>+USD/-JPY 148.215 16-01-24 (20) -121.5</t>
  </si>
  <si>
    <t>10004311</t>
  </si>
  <si>
    <t>+AUD/-USD 0.64975 16-01-24 (10) +34.5</t>
  </si>
  <si>
    <t>10000019</t>
  </si>
  <si>
    <t>10008022</t>
  </si>
  <si>
    <t>10000320</t>
  </si>
  <si>
    <t>10000322</t>
  </si>
  <si>
    <t>+EUR/-USD 1.1063 10-01-24 (10) +107</t>
  </si>
  <si>
    <t>10000258</t>
  </si>
  <si>
    <t>+USD/-AUD 0.68645 16-01-24 (12) +34.5</t>
  </si>
  <si>
    <t>10007989</t>
  </si>
  <si>
    <t>10007997</t>
  </si>
  <si>
    <t>+USD/-AUD 0.68695 16-01-24 (10) +34.5</t>
  </si>
  <si>
    <t>10000015</t>
  </si>
  <si>
    <t>10007988</t>
  </si>
  <si>
    <t>10007995</t>
  </si>
  <si>
    <t>10007990</t>
  </si>
  <si>
    <t>10007992</t>
  </si>
  <si>
    <t>+USD/-EUR 1.06732 03-04-24 (11) +73.2</t>
  </si>
  <si>
    <t>10008097</t>
  </si>
  <si>
    <t>10008037</t>
  </si>
  <si>
    <t>+USD/-EUR 1.08159 18-03-24 (12) +105.9</t>
  </si>
  <si>
    <t>10008032</t>
  </si>
  <si>
    <t>10000284</t>
  </si>
  <si>
    <t>10008030</t>
  </si>
  <si>
    <t>10008044</t>
  </si>
  <si>
    <t>+USD/-EUR 1.09835 12-02-24 (10) +93.5</t>
  </si>
  <si>
    <t>10008024</t>
  </si>
  <si>
    <t>+USD/-EUR 1.09835 12-02-24 (12) +93.5</t>
  </si>
  <si>
    <t>10008023</t>
  </si>
  <si>
    <t>+USD/-EUR 1.09965 18-03-24 (10) +39.5</t>
  </si>
  <si>
    <t>10008134</t>
  </si>
  <si>
    <t>10007961</t>
  </si>
  <si>
    <t>10000253</t>
  </si>
  <si>
    <t>+USD/-EUR 1.1108 10-01-24 (12) +113</t>
  </si>
  <si>
    <t>10007963</t>
  </si>
  <si>
    <t>+USD/-EUR 1.11325 27-02-24 (11) +110.5</t>
  </si>
  <si>
    <t>10008011</t>
  </si>
  <si>
    <t>10008009</t>
  </si>
  <si>
    <t>+USD/-EUR 1.11605 27-02-24 (12) +110.5</t>
  </si>
  <si>
    <t>10008013</t>
  </si>
  <si>
    <t>+USD/-EUR 1.1167 18-01-24 (10) +100</t>
  </si>
  <si>
    <t>10008005</t>
  </si>
  <si>
    <t>10008004</t>
  </si>
  <si>
    <t>10008002</t>
  </si>
  <si>
    <t>10007987</t>
  </si>
  <si>
    <t>10008021</t>
  </si>
  <si>
    <t>10008017</t>
  </si>
  <si>
    <t>10008019</t>
  </si>
  <si>
    <t>+USD/-GBP 1.2694 11-03-24 (12) +1</t>
  </si>
  <si>
    <t>10008015</t>
  </si>
  <si>
    <t>+USD/-JPY 135.623 16-01-24 (10) -393.5</t>
  </si>
  <si>
    <t>10007993</t>
  </si>
  <si>
    <t>10007999</t>
  </si>
  <si>
    <t>SW1228__3.2/TELBOR3M_2</t>
  </si>
  <si>
    <t>10000046</t>
  </si>
  <si>
    <t>SW1228__3.205/TELBOR3M</t>
  </si>
  <si>
    <t>10000045</t>
  </si>
  <si>
    <t>SW1228__3.28/TELBOR3M</t>
  </si>
  <si>
    <t>10000044</t>
  </si>
  <si>
    <t>סה"כ חוזים עתידיים בחו"ל:</t>
  </si>
  <si>
    <t>BXTRNIFT</t>
  </si>
  <si>
    <t>10003757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</si>
  <si>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</si>
  <si>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</si>
  <si>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</si>
  <si>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</si>
  <si>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</si>
  <si>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</si>
  <si>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</si>
  <si>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</si>
  <si>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</si>
  <si>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</si>
  <si>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10001151</t>
  </si>
  <si>
    <t>₪ / סה"כ מט"ח</t>
  </si>
  <si>
    <t>NR</t>
  </si>
  <si>
    <t>גורם 171</t>
  </si>
  <si>
    <t>גורם 155</t>
  </si>
  <si>
    <t>גורם 43</t>
  </si>
  <si>
    <t>גורם 183</t>
  </si>
  <si>
    <t>גורם 37</t>
  </si>
  <si>
    <t>גורם 07</t>
  </si>
  <si>
    <t>גורם 105</t>
  </si>
  <si>
    <t>גורם 172</t>
  </si>
  <si>
    <t>גורם 192</t>
  </si>
  <si>
    <t>גורם 195</t>
  </si>
  <si>
    <t>גורם 196</t>
  </si>
  <si>
    <t>גורם 194</t>
  </si>
  <si>
    <t>גורם 193</t>
  </si>
  <si>
    <t>גורם 104</t>
  </si>
  <si>
    <t>גורם 189</t>
  </si>
  <si>
    <t>גורם 197</t>
  </si>
  <si>
    <t>גורם 167</t>
  </si>
  <si>
    <t>גורם 190</t>
  </si>
  <si>
    <t>גורם 168</t>
  </si>
  <si>
    <t>גורם 184</t>
  </si>
  <si>
    <t>גורם 176</t>
  </si>
  <si>
    <t>גורם 148</t>
  </si>
  <si>
    <t>גורם 181</t>
  </si>
  <si>
    <t>גורם 112</t>
  </si>
  <si>
    <t>גורם 153</t>
  </si>
  <si>
    <t>גורם 01</t>
  </si>
  <si>
    <t>גורם 02</t>
  </si>
  <si>
    <t>גורם 7</t>
  </si>
  <si>
    <t>גורם 80</t>
  </si>
  <si>
    <t>גורם 17</t>
  </si>
  <si>
    <t>גורם 29</t>
  </si>
  <si>
    <t>גורם 62</t>
  </si>
  <si>
    <t>גורם 63</t>
  </si>
  <si>
    <t>גורם 111</t>
  </si>
  <si>
    <t>גורם 144</t>
  </si>
  <si>
    <t>גורם 147</t>
  </si>
  <si>
    <t>גורם 156</t>
  </si>
  <si>
    <t>גורם 162</t>
  </si>
  <si>
    <t>גורם 185</t>
  </si>
  <si>
    <t>גורם 26</t>
  </si>
  <si>
    <t>גורם 33</t>
  </si>
  <si>
    <t>גורם 35</t>
  </si>
  <si>
    <t>גורם 64</t>
  </si>
  <si>
    <t>גורם 69</t>
  </si>
  <si>
    <t>*גורם 159</t>
  </si>
  <si>
    <t>גורם 103</t>
  </si>
  <si>
    <t>גורם 129</t>
  </si>
  <si>
    <t>10/03/19</t>
  </si>
  <si>
    <t>גורם 130</t>
  </si>
  <si>
    <t>גורם 152</t>
  </si>
  <si>
    <t>גורם 158</t>
  </si>
  <si>
    <t>גורם 180</t>
  </si>
  <si>
    <t>גורם 187</t>
  </si>
  <si>
    <t>גורם 30</t>
  </si>
  <si>
    <t>גורם 40</t>
  </si>
  <si>
    <t>גורם 41</t>
  </si>
  <si>
    <t>גורם 47</t>
  </si>
  <si>
    <t>גורם 76</t>
  </si>
  <si>
    <t>גורם 77</t>
  </si>
  <si>
    <t>גורם 81</t>
  </si>
  <si>
    <t>גורם 90</t>
  </si>
  <si>
    <t>גורם 96</t>
  </si>
  <si>
    <t>גורם 154</t>
  </si>
  <si>
    <t>גורם 188</t>
  </si>
  <si>
    <t>גורם 89</t>
  </si>
  <si>
    <t>*גורם 70</t>
  </si>
  <si>
    <t>גורם 173</t>
  </si>
  <si>
    <t>גורם 178</t>
  </si>
  <si>
    <t>גורם 191</t>
  </si>
  <si>
    <t>גורם 102</t>
  </si>
  <si>
    <t>גורם 131</t>
  </si>
  <si>
    <t>גורם 132</t>
  </si>
  <si>
    <t>גורם 117</t>
  </si>
  <si>
    <t>גורם 84</t>
  </si>
  <si>
    <t>גורם 100</t>
  </si>
  <si>
    <t>גורם 101</t>
  </si>
  <si>
    <t>גורם 110</t>
  </si>
  <si>
    <t>גורם 120</t>
  </si>
  <si>
    <t>גורם 125</t>
  </si>
  <si>
    <t>גורם 127</t>
  </si>
  <si>
    <t>גורם 133</t>
  </si>
  <si>
    <t>גורם 134</t>
  </si>
  <si>
    <t>גורם 135</t>
  </si>
  <si>
    <t>גורם 138</t>
  </si>
  <si>
    <t>גורם 141</t>
  </si>
  <si>
    <t>גורם 142</t>
  </si>
  <si>
    <t>גורם 143</t>
  </si>
  <si>
    <t>גורם 146</t>
  </si>
  <si>
    <t>גורם 160</t>
  </si>
  <si>
    <t>גורם 177</t>
  </si>
  <si>
    <t>גורם 186</t>
  </si>
  <si>
    <t>גורם 97</t>
  </si>
  <si>
    <t>*גורם 115</t>
  </si>
  <si>
    <t>הלוואות לעמיתים</t>
  </si>
  <si>
    <t>12/31/2023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</si>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</sst>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.000000_ ;_ * \-#,##0.000000_ ;_ * &quot;-&quot;??_ ;_ @_ "/>
    <numFmt numFmtId="169" formatCode=";;;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2" borderId="8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4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6" fillId="2" borderId="19" xfId="1" applyNumberFormat="1" applyFont="1" applyFill="1" applyBorder="1" applyAlignment="1">
      <alignment horizontal="center" vertical="center" wrapText="1" readingOrder="2"/>
    </xf>
    <xf numFmtId="3" fontId="7" fillId="2" borderId="20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1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/>
    <xf numFmtId="167" fontId="0" fillId="0" borderId="0" xfId="0" applyNumberForma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168" fontId="0" fillId="0" borderId="0" xfId="11" applyNumberFormat="1" applyFont="1"/>
    <xf numFmtId="10" fontId="18" fillId="4" borderId="0" xfId="12" applyNumberFormat="1" applyFont="1" applyFill="1"/>
    <xf numFmtId="0" fontId="1" fillId="0" borderId="0" xfId="0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11" applyFont="1" applyFill="1" applyBorder="1"/>
    <xf numFmtId="14" fontId="0" fillId="0" borderId="0" xfId="0" applyNumberFormat="1"/>
    <xf numFmtId="4" fontId="9" fillId="0" borderId="0" xfId="0" applyNumberFormat="1" applyFont="1" applyAlignment="1">
      <alignment horizontal="center" wrapText="1"/>
    </xf>
    <xf numFmtId="10" fontId="9" fillId="0" borderId="0" xfId="12" applyNumberFormat="1" applyFont="1" applyAlignment="1">
      <alignment horizontal="center" wrapText="1"/>
    </xf>
    <xf numFmtId="14" fontId="2" fillId="0" borderId="0" xfId="1" applyNumberFormat="1" applyFont="1" applyAlignment="1">
      <alignment horizontal="center"/>
    </xf>
    <xf numFmtId="14" fontId="8" fillId="2" borderId="3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4" fontId="20" fillId="4" borderId="0" xfId="0" applyNumberFormat="1" applyFont="1" applyFill="1"/>
    <xf numFmtId="167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167" fontId="20" fillId="0" borderId="0" xfId="0" applyNumberFormat="1" applyFont="1"/>
    <xf numFmtId="0" fontId="14" fillId="2" borderId="10" xfId="0" applyFont="1" applyFill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center" readingOrder="2"/>
    </xf>
    <xf numFmtId="0" fontId="1" fillId="0" borderId="12" xfId="0" applyFont="1" applyBorder="1" applyAlignment="1">
      <alignment horizontal="center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4" fillId="2" borderId="12" xfId="0" applyFont="1" applyFill="1" applyBorder="1" applyAlignment="1">
      <alignment horizontal="center" vertical="center" wrapText="1" readingOrder="2"/>
    </xf>
    <xf numFmtId="0" fontId="4" fillId="2" borderId="10" xfId="0" applyFont="1" applyFill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wrapText="1" readingOrder="2"/>
    </xf>
    <xf numFmtId="0" fontId="4" fillId="2" borderId="12" xfId="0" applyFont="1" applyFill="1" applyBorder="1" applyAlignment="1">
      <alignment horizontal="center" vertical="center" wrapText="1" readingOrder="2"/>
    </xf>
    <xf numFmtId="0" fontId="4" fillId="2" borderId="19" xfId="1" applyFont="1" applyFill="1" applyBorder="1" applyAlignment="1">
      <alignment horizontal="center" vertical="center" wrapText="1"/>
    </xf>
    <xf numFmtId="169" fontId="2" fillId="0" borderId="0" xfId="1" applyNumberFormat="1" applyFont="1" applyAlignment="1">
      <alignment horizontal="center"/>
    </xf>
    <xf numFmtId="169" fontId="4" fillId="2" borderId="20" xfId="1" applyNumberFormat="1" applyFont="1" applyFill="1" applyBorder="1" applyAlignment="1">
      <alignment horizontal="center" vertical="center" wrapText="1"/>
    </xf>
    <xf numFmtId="169" fontId="4" fillId="2" borderId="1" xfId="1" applyNumberFormat="1" applyFont="1" applyFill="1" applyBorder="1" applyAlignment="1">
      <alignment horizontal="center" vertical="center" wrapText="1"/>
    </xf>
    <xf numFmtId="169" fontId="5" fillId="0" borderId="0" xfId="1" applyNumberFormat="1" applyFont="1" applyAlignment="1">
      <alignment horizontal="center" vertical="center" wrapText="1"/>
    </xf>
    <xf numFmtId="169" fontId="6" fillId="2" borderId="2" xfId="1" applyNumberFormat="1" applyFont="1" applyFill="1" applyBorder="1" applyAlignment="1">
      <alignment horizontal="center" vertical="center" wrapText="1" readingOrder="2"/>
    </xf>
    <xf numFmtId="169" fontId="9" fillId="0" borderId="0" xfId="1" applyNumberFormat="1" applyFont="1" applyAlignment="1">
      <alignment horizontal="center" wrapText="1"/>
    </xf>
    <xf numFmtId="169" fontId="6" fillId="2" borderId="3" xfId="1" applyNumberFormat="1" applyFont="1" applyFill="1" applyBorder="1" applyAlignment="1">
      <alignment horizontal="center" vertical="center" wrapText="1" readingOrder="2"/>
    </xf>
    <xf numFmtId="169" fontId="7" fillId="2" borderId="0" xfId="0" applyNumberFormat="1" applyFont="1" applyFill="1" applyAlignment="1">
      <alignment horizontal="center" wrapText="1"/>
    </xf>
    <xf numFmtId="169" fontId="7" fillId="2" borderId="0" xfId="1" applyNumberFormat="1" applyFont="1" applyFill="1" applyAlignment="1">
      <alignment horizontal="center" wrapText="1"/>
    </xf>
    <xf numFmtId="169" fontId="1" fillId="0" borderId="0" xfId="1" applyNumberFormat="1" applyAlignment="1">
      <alignment horizontal="center"/>
    </xf>
    <xf numFmtId="169" fontId="10" fillId="0" borderId="0" xfId="2" applyNumberFormat="1" applyFill="1" applyBorder="1" applyAlignment="1" applyProtection="1">
      <alignment horizontal="center" readingOrder="2"/>
    </xf>
    <xf numFmtId="169" fontId="2" fillId="0" borderId="0" xfId="1" applyNumberFormat="1" applyFont="1" applyAlignment="1">
      <alignment horizontal="right"/>
    </xf>
    <xf numFmtId="0" fontId="13" fillId="2" borderId="19" xfId="0" applyFont="1" applyFill="1" applyBorder="1" applyAlignment="1">
      <alignment horizontal="center" vertical="center" wrapText="1"/>
    </xf>
    <xf numFmtId="169" fontId="8" fillId="2" borderId="2" xfId="0" applyNumberFormat="1" applyFont="1" applyFill="1" applyBorder="1" applyAlignment="1">
      <alignment horizontal="center" vertical="center" wrapText="1"/>
    </xf>
    <xf numFmtId="169" fontId="8" fillId="2" borderId="3" xfId="0" applyNumberFormat="1" applyFont="1" applyFill="1" applyBorder="1" applyAlignment="1">
      <alignment horizontal="center" vertical="center" wrapText="1"/>
    </xf>
    <xf numFmtId="169" fontId="7" fillId="2" borderId="2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wrapText="1"/>
    </xf>
    <xf numFmtId="169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69" fontId="0" fillId="0" borderId="0" xfId="0" applyNumberFormat="1"/>
    <xf numFmtId="169" fontId="2" fillId="0" borderId="0" xfId="0" applyNumberFormat="1" applyFont="1" applyAlignment="1">
      <alignment horizontal="right"/>
    </xf>
    <xf numFmtId="169" fontId="2" fillId="0" borderId="0" xfId="0" applyNumberFormat="1" applyFont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/>
    </xf>
    <xf numFmtId="169" fontId="8" fillId="2" borderId="13" xfId="0" applyNumberFormat="1" applyFont="1" applyFill="1" applyBorder="1" applyAlignment="1">
      <alignment horizontal="center" vertical="center" wrapText="1"/>
    </xf>
    <xf numFmtId="169" fontId="7" fillId="2" borderId="13" xfId="0" applyNumberFormat="1" applyFont="1" applyFill="1" applyBorder="1" applyAlignment="1">
      <alignment horizontal="center" wrapText="1"/>
    </xf>
    <xf numFmtId="3" fontId="7" fillId="3" borderId="20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169" fontId="7" fillId="2" borderId="5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 wrapText="1"/>
    </xf>
    <xf numFmtId="14" fontId="7" fillId="2" borderId="20" xfId="0" applyNumberFormat="1" applyFont="1" applyFill="1" applyBorder="1" applyAlignment="1">
      <alignment horizontal="center" vertical="center" wrapText="1"/>
    </xf>
    <xf numFmtId="169" fontId="18" fillId="4" borderId="0" xfId="0" applyNumberFormat="1" applyFont="1" applyFill="1"/>
    <xf numFmtId="169" fontId="18" fillId="0" borderId="0" xfId="0" applyNumberFormat="1" applyFont="1"/>
    <xf numFmtId="169" fontId="8" fillId="2" borderId="18" xfId="0" applyNumberFormat="1" applyFont="1" applyFill="1" applyBorder="1" applyAlignment="1">
      <alignment horizontal="center" vertical="center" wrapText="1"/>
    </xf>
    <xf numFmtId="169" fontId="8" fillId="2" borderId="4" xfId="0" applyNumberFormat="1" applyFont="1" applyFill="1" applyBorder="1" applyAlignment="1">
      <alignment horizontal="center" vertical="center" wrapText="1"/>
    </xf>
    <xf numFmtId="169" fontId="7" fillId="2" borderId="4" xfId="0" applyNumberFormat="1" applyFont="1" applyFill="1" applyBorder="1" applyAlignment="1">
      <alignment horizontal="center" wrapText="1"/>
    </xf>
  </cellXfs>
  <cellStyles count="13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" xfId="12" builtinId="5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51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8" formatCode="_ * #,##0.000000_ ;_ * \-#,##0.0000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6DC766-8417-4C28-B83A-76BA3B7DCF82}" name="RowTitleRegion1.b1.c4.1" displayName="RowTitleRegion1.b1.c4.1" ref="B1:C4" totalsRowShown="0" tableBorderDxfId="512">
  <autoFilter ref="B1:C4" xr:uid="{226DC766-8417-4C28-B83A-76BA3B7DCF82}">
    <filterColumn colId="0" hiddenButton="1"/>
    <filterColumn colId="1" hiddenButton="1"/>
  </autoFilter>
  <tableColumns count="2">
    <tableColumn id="1" xr3:uid="{07C7E2CE-36CE-439D-BECE-21ABA7E061CC}" name="תאריך הדיווח" dataDxfId="511" dataCellStyle="Normal_2007-16618"/>
    <tableColumn id="2" xr3:uid="{FAEE4B60-F856-4A13-A24C-40E62C9FFC75}" name="12/31/2023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A954AD-55B8-4281-9DAF-639677C21244}" name="TitleRegion1.a5.d56.2" displayName="TitleRegion1.a5.d56.2" ref="A5:D56" totalsRowShown="0">
  <autoFilter ref="A5:D56" xr:uid="{9DA954AD-55B8-4281-9DAF-639677C21244}">
    <filterColumn colId="0" hiddenButton="1"/>
    <filterColumn colId="1" hiddenButton="1"/>
    <filterColumn colId="2" hiddenButton="1"/>
    <filterColumn colId="3" hiddenButton="1"/>
  </autoFilter>
  <tableColumns count="4">
    <tableColumn id="1" xr3:uid="{F6CB1B84-7407-405F-9E70-60F00713E209}" name="ריק במקור" dataDxfId="510" dataCellStyle="Normal_2007-16618"/>
    <tableColumn id="2" xr3:uid="{FF6CBB0C-FA65-4AFE-8181-B48E2CCD10A5}" name="סכום נכסי ההשקעה:" dataDxfId="509" dataCellStyle="Normal_2007-16618"/>
    <tableColumn id="3" xr3:uid="{D4BFF61F-13E8-48F8-9F6F-5133407630C4}" name="ריק במקור2"/>
    <tableColumn id="4" xr3:uid="{5E50090C-530F-482F-B215-D7360D2590DD}" name="ריק במקור3" dataDxfId="508" dataCellStyle="Comma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779C1FC-3469-432A-B5CC-C950F01F3D68}" name="RowTitleRegion1.a1.b4.1" displayName="RowTitleRegion1.a1.b4.1" ref="A1:B4" totalsRowShown="0">
  <autoFilter ref="A1:B4" xr:uid="{9779C1FC-3469-432A-B5CC-C950F01F3D68}">
    <filterColumn colId="0" hiddenButton="1"/>
    <filterColumn colId="1" hiddenButton="1"/>
  </autoFilter>
  <tableColumns count="2">
    <tableColumn id="1" xr3:uid="{A017D1BA-1327-4ECC-8E8E-7FD6A22B225A}" name="תאריך הדיווח" dataDxfId="507" dataCellStyle="Normal_2007-16618"/>
    <tableColumn id="2" xr3:uid="{565D917C-27E5-49EA-AD88-5980AD8FE8A4}" name="12/31/2023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7233653-2114-4AA1-834D-56EA44D212CA}" name="TitleRegion1.a5.k65.1" displayName="TitleRegion1.a5.k65.1" ref="A5:K65" totalsRowShown="0" headerRowDxfId="497" headerRowBorderDxfId="505" tableBorderDxfId="506">
  <autoFilter ref="A5:K65" xr:uid="{17233653-2114-4AA1-834D-56EA44D212C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C65E54F3-AF15-4CE3-9162-15FFFC7FF3FD}" name="שם המנפיק/שם נייר ערך "/>
    <tableColumn id="2" xr3:uid="{C2BF3945-D24D-4904-8D85-D36AC08EA75C}" name="מספר ני&quot;ע"/>
    <tableColumn id="3" xr3:uid="{8FC6948C-0A93-4179-BD14-E3E5AD01FE71}" name="מספר מנפיק" dataDxfId="504"/>
    <tableColumn id="4" xr3:uid="{CB85A502-23D2-4255-BBC8-5F89F99E480A}" name="דירוג"/>
    <tableColumn id="5" xr3:uid="{1D79EB36-12CE-47B5-8E5A-0C28B854B796}" name="שם מדרג" dataDxfId="503"/>
    <tableColumn id="6" xr3:uid="{F73CB802-E512-4C87-9B0D-0BBA1AB4BCFF}" name="סוג מטבע"/>
    <tableColumn id="7" xr3:uid="{8D22DC3A-C0F1-4D7C-A9C8-B11C535F1552}" name="שיעור ריבית" dataDxfId="502"/>
    <tableColumn id="8" xr3:uid="{B13AD7E8-5770-4095-BF08-99D43E85B7E5}" name="תשואה לפידיון" dataDxfId="501"/>
    <tableColumn id="9" xr3:uid="{89F8EC48-8EB4-44AA-9C1F-71CB56319155}" name="שווי שוק" dataDxfId="500"/>
    <tableColumn id="10" xr3:uid="{6D8CDEB3-C53D-4540-8CD1-4F84D763649F}" name="שעור מנכסי אפיק ההשקעה" dataDxfId="499"/>
    <tableColumn id="11" xr3:uid="{C906E941-092D-41A9-8F87-494157025E8C}" name="שעור מסך נכסי השקעה" dataDxfId="498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0B5E8E1-5970-4851-BEE4-8C75937DEE37}" name="RowTitleRegion1.a1.b4.1" displayName="RowTitleRegion1.a1.b4.1_" ref="A1:B4" totalsRowShown="0" tableBorderDxfId="496">
  <autoFilter ref="A1:B4" xr:uid="{60B5E8E1-5970-4851-BEE4-8C75937DEE37}">
    <filterColumn colId="0" hiddenButton="1"/>
    <filterColumn colId="1" hiddenButton="1"/>
  </autoFilter>
  <tableColumns count="2">
    <tableColumn id="1" xr3:uid="{B7D8FBF4-D263-4519-96DD-DCD995C1AC79}" name="תאריך הדיווח" dataDxfId="495" dataCellStyle="Normal_2007-16618"/>
    <tableColumn id="2" xr3:uid="{773CB9D6-46A5-4AC8-BF3E-A215DD1B9D66}" name="12/31/2023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D54B404-D4ED-4644-91BB-BD68038193BF}" name="TitleRegion1.a6.q66.1" displayName="TitleRegion1.a6.q66.1" ref="A6:Q66" totalsRowShown="0" headerRowDxfId="475" dataDxfId="476" headerRowBorderDxfId="493" tableBorderDxfId="494">
  <autoFilter ref="A6:Q66" xr:uid="{4D54B404-D4ED-4644-91BB-BD68038193B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695CBC0C-CF7C-43B5-8765-13A700AD92C4}" name="שם המנפיק/שם נייר ערך "/>
    <tableColumn id="2" xr3:uid="{9986EFAB-2AE0-4458-B143-CEDD32EDDD00}" name="מספר ני&quot;ע" dataDxfId="492"/>
    <tableColumn id="3" xr3:uid="{B8CDD492-B49C-464A-BD04-8537CA7D20D9}" name="זירת מסחר" dataDxfId="491"/>
    <tableColumn id="4" xr3:uid="{76FA74DF-5621-40A8-9BE2-CF6DEFB56137}" name="דירוג" dataDxfId="490"/>
    <tableColumn id="5" xr3:uid="{C99383ED-710A-4BE3-B629-B91F765ACA54}" name="שם מדרג" dataDxfId="489"/>
    <tableColumn id="6" xr3:uid="{8FE80776-E9E0-4312-AD8E-A286AD6DC01B}" name="תאריך רכישה" dataDxfId="488"/>
    <tableColumn id="7" xr3:uid="{BC2D7A1B-510A-473E-9166-D9D53347FD52}" name="מח&quot;מ" dataDxfId="487"/>
    <tableColumn id="8" xr3:uid="{F016821D-9964-4F74-9936-F5EDFFD9A244}" name="סוג מטבע" dataDxfId="486"/>
    <tableColumn id="9" xr3:uid="{13021E0C-7F92-4F06-AC2E-AB3E3AE1A30E}" name="שיעור ריבית" dataDxfId="485"/>
    <tableColumn id="10" xr3:uid="{56355EC0-E0AA-400E-8500-99A9CA00801C}" name="תשואה לפידיון" dataDxfId="484"/>
    <tableColumn id="11" xr3:uid="{C40B2EC5-5434-45C4-A38B-9417160932B4}" name="ערך נקוב****" dataDxfId="483"/>
    <tableColumn id="12" xr3:uid="{07FE35F5-A0D0-4500-BDB7-22CB2F9E1C3B}" name="שער***" dataDxfId="482"/>
    <tableColumn id="13" xr3:uid="{F6FF7169-CCCD-4A59-8104-3B471F31E73E}" name="פדיון/ריבית/דיבידנד לקבל*****  " dataDxfId="481"/>
    <tableColumn id="14" xr3:uid="{C3F91501-79E9-43E9-BA13-A65F351FB8D1}" name="שווי שוק" dataDxfId="480"/>
    <tableColumn id="15" xr3:uid="{2FC31AB0-D570-487C-AF40-D3117CB53DD9}" name="שעור מערך נקוב**** מונפק" dataDxfId="479"/>
    <tableColumn id="16" xr3:uid="{78CD9DB5-EF7E-4AC7-8BB2-7161ED95FA28}" name="שעור מנכסי אפיק ההשקעה" dataDxfId="478"/>
    <tableColumn id="17" xr3:uid="{D1ABDE4F-545D-416A-A59B-17A672114F98}" name="שעור מסך נכסי השקעה**" dataDxfId="477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26AB58E-3FA9-4462-BA0A-5057CD568850}" name="RowTitleRegion1.a1.b4.1" displayName="_RowTitleRegion1.a1.b4.1" ref="A1:B4" totalsRowShown="0" tableBorderDxfId="474">
  <autoFilter ref="A1:B4" xr:uid="{D26AB58E-3FA9-4462-BA0A-5057CD568850}">
    <filterColumn colId="0" hiddenButton="1"/>
    <filterColumn colId="1" hiddenButton="1"/>
  </autoFilter>
  <tableColumns count="2">
    <tableColumn id="1" xr3:uid="{A84AC1FE-8B75-4169-A5F0-DB9A54B9F51C}" name="תאריך הדיווח" dataDxfId="473" dataCellStyle="Normal_2007-16618"/>
    <tableColumn id="2" xr3:uid="{13CEA469-2364-48C2-A04C-8ACB89588008}" name="12/31/2023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22833C7-4A0F-474C-ADB3-58A6378535D8}" name="TitleRegion1.a6.t26.1" displayName="TitleRegion1.a6.t26.1" ref="A6:T26" totalsRowShown="0" headerRowDxfId="450" dataDxfId="451" headerRowBorderDxfId="471" tableBorderDxfId="472">
  <autoFilter ref="A6:T26" xr:uid="{322833C7-4A0F-474C-ADB3-58A6378535D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DE974490-FB55-41B9-89BD-E9A49ED807C2}" name="שם המנפיק/שם נייר ערך "/>
    <tableColumn id="2" xr3:uid="{7C9DA615-3B47-4C13-8FC2-1E8C4EBFE19F}" name="מספר ני&quot;ע" dataDxfId="470"/>
    <tableColumn id="3" xr3:uid="{4354990A-BC02-406B-AAA0-EECC578F31B0}" name="זירת מסחר" dataDxfId="469"/>
    <tableColumn id="4" xr3:uid="{17A7C72E-9247-4F84-AA87-4D68ABC7129A}" name="ספק מידע" dataDxfId="468"/>
    <tableColumn id="5" xr3:uid="{866ECCF2-BD83-4E03-B4C6-3EA8D85BD378}" name="מספר מנפיק" dataDxfId="467"/>
    <tableColumn id="6" xr3:uid="{731BA2A0-B920-47FA-8C36-B415B88E6DC7}" name="ענף מסחר" dataDxfId="466"/>
    <tableColumn id="7" xr3:uid="{5C3E27A8-E3BF-4A76-944A-F9144AFB7BDD}" name="דירוג" dataDxfId="465"/>
    <tableColumn id="8" xr3:uid="{EC45BEC7-36B3-41D7-9F38-0A6E5AB4DE57}" name="שם מדרג" dataDxfId="464"/>
    <tableColumn id="9" xr3:uid="{7CB97EFC-D69E-44A9-98FF-EC02A303A1A5}" name="תאריך רכישה" dataDxfId="463"/>
    <tableColumn id="10" xr3:uid="{386BEC96-0612-4919-8104-270457FC668C}" name="מח&quot;מ" dataDxfId="462"/>
    <tableColumn id="11" xr3:uid="{B127D444-09A6-4781-8ADA-ABE36C737A87}" name="סוג מטבע" dataDxfId="461"/>
    <tableColumn id="12" xr3:uid="{2D72E964-591C-4318-B917-1F82A69237EE}" name="שיעור ריבית" dataDxfId="460"/>
    <tableColumn id="13" xr3:uid="{69982A44-E773-4E72-9185-3A8AA51BE53D}" name="תשואה לפידיון" dataDxfId="459"/>
    <tableColumn id="14" xr3:uid="{2637046E-4C0B-46D2-9C0A-9CE83E038DD1}" name="ערך נקוב****" dataDxfId="458"/>
    <tableColumn id="15" xr3:uid="{A589EB96-698C-40F7-B081-42980D2F8587}" name="שער***" dataDxfId="457"/>
    <tableColumn id="16" xr3:uid="{6E79B1D3-351D-4406-ACCC-932236F0C983}" name="פדיון/ריבית/דיבידנד לקבל*****  " dataDxfId="456"/>
    <tableColumn id="17" xr3:uid="{D5C2E302-D7B5-4A73-976A-152FA00FD9CC}" name="שווי שוק" dataDxfId="455"/>
    <tableColumn id="18" xr3:uid="{7D227106-13CD-4BFA-9A16-EE76E1B27FC9}" name="שעור מערך נקוב מונפק" dataDxfId="454"/>
    <tableColumn id="19" xr3:uid="{20C50E68-EEDD-4C4B-AB68-67B999B3B891}" name="שעור מנכסי אפיק ההשקעה" dataDxfId="453"/>
    <tableColumn id="20" xr3:uid="{FE68ECDC-5FEC-4186-B5D2-BDC59E8B9BD4}" name="שעור מסך נכסי השקעה**" dataDxfId="452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1AED85C-C643-4A84-BCAB-A9B25EC2C002}" name="RowTitleRegion1.a1.b4.1" displayName="_RowTitleRegion1.a1.b4.1_1" ref="A1:B4" totalsRowShown="0" tableBorderDxfId="449">
  <autoFilter ref="A1:B4" xr:uid="{41AED85C-C643-4A84-BCAB-A9B25EC2C002}">
    <filterColumn colId="0" hiddenButton="1"/>
    <filterColumn colId="1" hiddenButton="1"/>
  </autoFilter>
  <tableColumns count="2">
    <tableColumn id="1" xr3:uid="{7BB43E67-DD53-4091-8710-5CF5CDC518FD}" name="תאריך הדיווח" dataDxfId="448" dataCellStyle="Normal_2007-16618"/>
    <tableColumn id="2" xr3:uid="{B3315C6B-FFC9-469D-A0D6-8938207E1B2C}" name="12/31/2023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9173E88-660A-4C25-9DEA-44AC6E02CD12}" name="TitleRegion1.a6.t315.1" displayName="TitleRegion1.a6.t315.1" ref="A6:T315" totalsRowShown="0" headerRowDxfId="425" dataDxfId="426" headerRowBorderDxfId="446" tableBorderDxfId="447">
  <autoFilter ref="A6:T315" xr:uid="{39173E88-660A-4C25-9DEA-44AC6E02CD1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14FF3957-0218-47E5-8B1C-8F20575388F7}" name="שם המנפיק/שם נייר ערך "/>
    <tableColumn id="2" xr3:uid="{E8DB5614-6606-45DF-A085-DFADBCC65864}" name="מספר ני&quot;ע" dataDxfId="445"/>
    <tableColumn id="3" xr3:uid="{6542BA2F-BDDB-4871-8EBB-52ABD2146CF1}" name="זירת מסחר" dataDxfId="444"/>
    <tableColumn id="4" xr3:uid="{8C82C321-0891-45B7-B5D8-B130A11323BC}" name="ספק מידע" dataDxfId="443"/>
    <tableColumn id="5" xr3:uid="{AD7F84A9-ADBA-49F8-9846-CD9A188CD59C}" name="מספר מנפיק" dataDxfId="442"/>
    <tableColumn id="6" xr3:uid="{F41E583E-E71C-490C-8F14-28B07EF9C6A9}" name="ענף מסחר" dataDxfId="441"/>
    <tableColumn id="7" xr3:uid="{43FA8EB6-57B9-4678-BE86-C83DA1654362}" name="דירוג" dataDxfId="440"/>
    <tableColumn id="8" xr3:uid="{52B70A2E-72AF-4533-BCB1-5CE0144A72C0}" name="שם מדרג" dataDxfId="439"/>
    <tableColumn id="9" xr3:uid="{A6B84FC1-5B49-4053-AEA9-6933F2CA6617}" name="תאריך רכישה" dataDxfId="438"/>
    <tableColumn id="10" xr3:uid="{46B49717-3A5B-4AAC-AB61-55D2454858CB}" name="מח&quot;מ" dataDxfId="437"/>
    <tableColumn id="11" xr3:uid="{0C27EAEB-B40C-48BA-8F0F-4618E1B1D7EF}" name="סוג מטבע" dataDxfId="436"/>
    <tableColumn id="12" xr3:uid="{231444D1-C5BF-4357-8697-AD08FD053764}" name="שיעור ריבית" dataDxfId="435"/>
    <tableColumn id="13" xr3:uid="{A15FFD18-7648-47A8-BCB8-F0356A63147C}" name="תשואה לפידיון" dataDxfId="434"/>
    <tableColumn id="14" xr3:uid="{4F5F51D3-DCA7-43C6-A6CA-78456511E6E1}" name="ערך נקוב****" dataDxfId="433"/>
    <tableColumn id="15" xr3:uid="{214F14D6-E582-4B74-A59E-E1CBFE461D49}" name="שער***" dataDxfId="432"/>
    <tableColumn id="16" xr3:uid="{52197E2A-5C10-445F-B0DB-A5FF947C64BC}" name="פדיון/ריבית/דיבידנד לקבל*****  " dataDxfId="431"/>
    <tableColumn id="17" xr3:uid="{D7D8565B-B37A-4C62-A162-2322938BB906}" name="שווי שוק" dataDxfId="430"/>
    <tableColumn id="18" xr3:uid="{EDD90327-B541-430C-A0D7-A7E36365DD9B}" name="שעור מערך נקוב מונפק" dataDxfId="429"/>
    <tableColumn id="19" xr3:uid="{AAE9CD24-A68D-442C-A0CB-89E9B9E7A11B}" name="שעור מנכסי אפיק ההשקעה" dataDxfId="428"/>
    <tableColumn id="20" xr3:uid="{B1626343-82D2-4344-8D45-2AD61DF07763}" name="שעור מסך נכסי השקעה**" dataDxfId="427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B3613C7-E607-44F8-9D50-15DD272E30A5}" name="RowTitleRegion1.a1.b4.1" displayName="_RowTitleRegion1.a1.b4.1_2" ref="A1:B4" totalsRowShown="0" tableBorderDxfId="424">
  <autoFilter ref="A1:B4" xr:uid="{AB3613C7-E607-44F8-9D50-15DD272E30A5}">
    <filterColumn colId="0" hiddenButton="1"/>
    <filterColumn colId="1" hiddenButton="1"/>
  </autoFilter>
  <tableColumns count="2">
    <tableColumn id="1" xr3:uid="{476AD801-DBBA-4282-91D2-8BF964F70C1A}" name="תאריך הדיווח" dataDxfId="423" dataCellStyle="Normal_2007-16618"/>
    <tableColumn id="2" xr3:uid="{094ADDC0-FC2A-435A-8334-7F28A1EECA57}" name="12/31/2023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A17BFB1-D592-4E49-998E-4FA37F4E8C57}" name="TitleRegion1.a6.n262.1" displayName="TitleRegion1.a6.n262.1" ref="A6:N262" totalsRowShown="0" headerRowDxfId="406" dataDxfId="407" headerRowBorderDxfId="421" tableBorderDxfId="422">
  <autoFilter ref="A6:N262" xr:uid="{EA17BFB1-D592-4E49-998E-4FA37F4E8C5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48561F33-213E-45B5-9741-7640EEFE6D5D}" name="שם המנפיק/שם נייר ערך "/>
    <tableColumn id="2" xr3:uid="{080F7285-4C1C-4A9D-A128-62BBA9BAE896}" name="מספר ני&quot;ע" dataDxfId="420"/>
    <tableColumn id="3" xr3:uid="{932E6835-C145-46A1-B75C-8963B6AAAE2F}" name="זירת מסחר" dataDxfId="419"/>
    <tableColumn id="4" xr3:uid="{5DC75195-D040-407C-83ED-8F25DAFE4AE9}" name="ספק מידע" dataDxfId="418"/>
    <tableColumn id="5" xr3:uid="{27AF85E2-9A9E-4789-A2DA-39B1ED5B6FAF}" name="מספר מנפיק" dataDxfId="417"/>
    <tableColumn id="6" xr3:uid="{EFFD7970-9036-40D1-B46D-7AB28D4E0EF2}" name="ענף מסחר" dataDxfId="416"/>
    <tableColumn id="7" xr3:uid="{A6BB813F-E5C5-462D-8CD0-96C207CA9DB2}" name="סוג מטבע" dataDxfId="415"/>
    <tableColumn id="8" xr3:uid="{49FFF26D-09E6-4A66-9E46-218B2BA87DB1}" name="ערך נקוב****" dataDxfId="414"/>
    <tableColumn id="9" xr3:uid="{83046979-D013-4097-BF2B-17EA4EAFB659}" name="שער***" dataDxfId="413"/>
    <tableColumn id="10" xr3:uid="{79FA8F8B-7881-4CCB-BD77-86A49E0298E2}" name="פדיון/ריבית/דיבידנד לקבל*****  " dataDxfId="412"/>
    <tableColumn id="11" xr3:uid="{A1566E12-5574-479B-B405-F5C66EEDCD97}" name="שווי שוק" dataDxfId="411"/>
    <tableColumn id="12" xr3:uid="{C6593422-5497-43E1-B0FB-C3516848E180}" name="שעור מערך נקוב מונפק" dataDxfId="410"/>
    <tableColumn id="13" xr3:uid="{DB14C226-52F3-482A-8558-0A65941D5D76}" name="שעור מנכסי אפיק ההשקעה" dataDxfId="409"/>
    <tableColumn id="14" xr3:uid="{551F24F4-084A-4353-90A9-90AE6FE6736D}" name="שעור מסך נכסי השקעה**" dataDxfId="408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89191AB-94E4-4357-82A0-751962485974}" name="RowTitleRegion1.a1.b4.1" displayName="_RowTitleRegion1.a1.b4.1_3" ref="A1:B4" totalsRowShown="0" tableBorderDxfId="405">
  <autoFilter ref="A1:B4" xr:uid="{889191AB-94E4-4357-82A0-751962485974}">
    <filterColumn colId="0" hiddenButton="1"/>
    <filterColumn colId="1" hiddenButton="1"/>
  </autoFilter>
  <tableColumns count="2">
    <tableColumn id="1" xr3:uid="{A9F236EF-FBAD-428C-9E3A-2BB056EC8809}" name="תאריך הדיווח" dataDxfId="404" dataCellStyle="Normal_2007-16618"/>
    <tableColumn id="2" xr3:uid="{D1D6D052-B162-402A-91A5-182161D7F19A}" name="12/31/2023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7098C55-3E2D-452C-99E5-6A0A63567623}" name="TitleRegion1.a6.m94.1" displayName="TitleRegion1.a6.m94.1" ref="A6:M94" totalsRowShown="0" headerRowDxfId="388" dataDxfId="389" headerRowBorderDxfId="402" tableBorderDxfId="403">
  <autoFilter ref="A6:M94" xr:uid="{87098C55-3E2D-452C-99E5-6A0A6356762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1A47B4F0-7CCB-4861-9E92-03EF158B8615}" name="שם המנפיק/שם נייר ערך "/>
    <tableColumn id="2" xr3:uid="{E6D2F7AE-1B87-40C0-8DB8-DA0CDE7ACB50}" name="מספר ני&quot;ע" dataDxfId="401"/>
    <tableColumn id="3" xr3:uid="{1AD3F069-8C28-48D0-B1DC-8C50CC9977FC}" name="זירת מסחר" dataDxfId="400"/>
    <tableColumn id="4" xr3:uid="{5046BD3A-0B97-4B85-A913-D3676C814E83}" name="מספר מנפיק" dataDxfId="399"/>
    <tableColumn id="5" xr3:uid="{A4B69923-EDDC-4A16-8736-D2E09D3BA3B4}" name="ענף מסחר" dataDxfId="398"/>
    <tableColumn id="6" xr3:uid="{1D61B391-2A4C-48EC-ADF5-A0B0CE987461}" name="סוג מטבע" dataDxfId="397"/>
    <tableColumn id="7" xr3:uid="{307C601F-789C-4015-B296-15A6A8CF713F}" name="ערך נקוב****" dataDxfId="396"/>
    <tableColumn id="8" xr3:uid="{F50261EA-991E-415F-9D3A-50C2F57BCF4F}" name="שער***" dataDxfId="395"/>
    <tableColumn id="9" xr3:uid="{1DDC0CCF-A42F-494C-9F3A-3DF9CC7D2887}" name="פדיון/ריבית/דיבידנד לקבל*****  " dataDxfId="394"/>
    <tableColumn id="10" xr3:uid="{EEABDEE0-C05F-4BC8-8612-6EF7D9097B7A}" name="שווי שוק" dataDxfId="393"/>
    <tableColumn id="11" xr3:uid="{857183D3-4AB8-4D66-BDC3-D2D22822D148}" name="שעור מערך נקוב מונפק" dataDxfId="392"/>
    <tableColumn id="12" xr3:uid="{46EA48BB-6760-49B5-84DC-9FA6CABB1231}" name="שעור מנכסי אפיק ההשקעה" dataDxfId="391"/>
    <tableColumn id="13" xr3:uid="{59AEE00B-8B86-411E-A3EB-F18A382C92AD}" name="שעור מסך נכסי השקעה**" dataDxfId="390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59CBF42-80CE-4555-9DA4-E926E9D1993D}" name="RowTitleRegion1.a1.b4.1" displayName="_RowTitleRegion1.a1.b4.1_4" ref="A1:B4" totalsRowShown="0" tableBorderDxfId="387">
  <autoFilter ref="A1:B4" xr:uid="{359CBF42-80CE-4555-9DA4-E926E9D1993D}">
    <filterColumn colId="0" hiddenButton="1"/>
    <filterColumn colId="1" hiddenButton="1"/>
  </autoFilter>
  <tableColumns count="2">
    <tableColumn id="1" xr3:uid="{D55707BA-D812-4014-B24A-78BF0CB95484}" name="תאריך הדיווח" dataDxfId="386" dataCellStyle="Normal_2007-16618"/>
    <tableColumn id="2" xr3:uid="{A3E3359B-46B2-46C8-93D0-437D28D768BC}" name="12/31/2023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C0CA722-8E49-479F-99DD-65B845406C2E}" name="TitleRegion1.a6.n39.1" displayName="TitleRegion1.a6.n39.1" ref="A6:N39" totalsRowShown="0" headerRowDxfId="369" dataDxfId="370" headerRowBorderDxfId="384" tableBorderDxfId="385">
  <autoFilter ref="A6:N39" xr:uid="{AC0CA722-8E49-479F-99DD-65B845406C2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AF07A955-236C-4521-87BE-2E3718D3ACA6}" name="שם המנפיק/שם נייר ערך "/>
    <tableColumn id="2" xr3:uid="{277CE75B-006F-4B77-B23A-406D98B67E2C}" name="מספר ני&quot;ע" dataDxfId="383"/>
    <tableColumn id="3" xr3:uid="{0CE452EF-4C24-4280-8B54-BE8505D43514}" name="זירת מסחר" dataDxfId="382"/>
    <tableColumn id="4" xr3:uid="{89B62690-F549-49C6-9E6B-9CAACFB5D007}" name="מספר מנפיק" dataDxfId="381"/>
    <tableColumn id="5" xr3:uid="{47F900A2-D0A6-405C-977C-E3EE905F2697}" name="ענף מסחר" dataDxfId="380"/>
    <tableColumn id="6" xr3:uid="{4DA3A6BD-FB0D-4EC2-80CD-92EC8F2A6440}" name="דירוג" dataDxfId="379"/>
    <tableColumn id="7" xr3:uid="{A63792EB-FDF4-4A15-A0BE-59B0311BB779}" name="שם מדרג" dataDxfId="378"/>
    <tableColumn id="8" xr3:uid="{B7D20142-853A-47DB-A8D1-953CF99B2DFF}" name="סוג מטבע" dataDxfId="377"/>
    <tableColumn id="9" xr3:uid="{9BE6F88E-C516-4DF3-A075-6348A567F816}" name="ערך נקוב****" dataDxfId="376"/>
    <tableColumn id="10" xr3:uid="{C1D6CCAA-C627-4773-AD90-1B21D492F7B1}" name="שער***" dataDxfId="375"/>
    <tableColumn id="11" xr3:uid="{F8643DC8-E02D-49B0-80C4-ACA9EE8DB993}" name="שווי שוק" dataDxfId="374"/>
    <tableColumn id="12" xr3:uid="{CEAA5E72-13FE-40AE-BAEA-7327829E5122}" name="שעור מערך נקוב מונפק" dataDxfId="373"/>
    <tableColumn id="13" xr3:uid="{5C91C4D2-22D7-48CE-AF7F-6A2FAC7E98A4}" name="שעור מנכסי אפיק ההשקעה" dataDxfId="372"/>
    <tableColumn id="14" xr3:uid="{792885F2-0860-4533-9E90-1BC0CDFDA3D8}" name="שעור מסך נכסי השקעה**" dataDxfId="371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24C7A2D-D0A2-4FE1-83CA-D27C495A0FB8}" name="RowTitleRegion1.a1.b4.1" displayName="_RowTitleRegion1.a1.b4.1_5" ref="A1:B4" totalsRowShown="0" tableBorderDxfId="368">
  <autoFilter ref="A1:B4" xr:uid="{024C7A2D-D0A2-4FE1-83CA-D27C495A0FB8}">
    <filterColumn colId="0" hiddenButton="1"/>
    <filterColumn colId="1" hiddenButton="1"/>
  </autoFilter>
  <tableColumns count="2">
    <tableColumn id="1" xr3:uid="{9E6F3765-B721-4411-93CB-31EF32ECCAF4}" name="תאריך הדיווח" dataDxfId="367" dataCellStyle="Normal_2007-16618"/>
    <tableColumn id="2" xr3:uid="{4B3E1A15-21AD-41C3-B673-7A99DA56F962}" name="12/31/2023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62971DB-FE5B-482E-A209-ABBA5E3FBC34}" name="TitleRegion1.a6.k23.1" displayName="TitleRegion1.a6.k23.1" ref="A6:K23" totalsRowShown="0" headerRowDxfId="353" dataDxfId="354" headerRowBorderDxfId="365" tableBorderDxfId="366">
  <autoFilter ref="A6:K23" xr:uid="{B62971DB-FE5B-482E-A209-ABBA5E3FBC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4C008EA2-8D6A-4621-9E8F-BBBCAAD60A15}" name="שם המנפיק/שם נייר ערך"/>
    <tableColumn id="2" xr3:uid="{A499C348-C64F-409D-A965-19229A9032BA}" name="מספר ני&quot;ע" dataDxfId="364"/>
    <tableColumn id="3" xr3:uid="{BF9A1644-5940-4FDF-8B6F-99C30286731E}" name="זירת מסחר" dataDxfId="363"/>
    <tableColumn id="4" xr3:uid="{591D82D4-B52F-47B5-8B4A-49AD92A7E40A}" name="ענף מסחר" dataDxfId="362"/>
    <tableColumn id="5" xr3:uid="{D9415599-86BC-4A50-A58D-F54BC906A6B6}" name="סוג מטבע" dataDxfId="361"/>
    <tableColumn id="6" xr3:uid="{4F1E5FB2-8E4C-4A2A-824E-193BC9B81B61}" name="ערך נקוב****" dataDxfId="360"/>
    <tableColumn id="7" xr3:uid="{2B836859-C7F1-44D9-998D-4825B63C5278}" name="שער***" dataDxfId="359"/>
    <tableColumn id="8" xr3:uid="{33C30F82-65A7-46ED-B54E-33D3027BA764}" name="שווי שוק" dataDxfId="358"/>
    <tableColumn id="9" xr3:uid="{690AD8EA-9C3A-4389-A630-5CD4B0A7A919}" name="שעור מערך נקוב מונפק" dataDxfId="357"/>
    <tableColumn id="10" xr3:uid="{BC9D8E53-A25F-4E47-BD27-A2D6F9DBB4E3}" name="שעור מנכסי אפיק ההשקעה" dataDxfId="356"/>
    <tableColumn id="11" xr3:uid="{D9A72DAC-C3C9-4B7A-9A89-34D1E31924EE}" name="שעור מסך נכסי השקעה**" dataDxfId="355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B4BC3A3-2F84-4A56-A82E-067E0BDA2B12}" name="RowTitleRegion1.a1.b4.1" displayName="_RowTitleRegion1.a1.b4.1_6" ref="A1:B4" totalsRowShown="0" tableBorderDxfId="352">
  <autoFilter ref="A1:B4" xr:uid="{7B4BC3A3-2F84-4A56-A82E-067E0BDA2B12}">
    <filterColumn colId="0" hiddenButton="1"/>
    <filterColumn colId="1" hiddenButton="1"/>
  </autoFilter>
  <tableColumns count="2">
    <tableColumn id="1" xr3:uid="{3DF66A4D-2A39-4E34-B136-051E3EF277A8}" name="תאריך הדיווח" dataDxfId="351" dataCellStyle="Normal_2007-16618"/>
    <tableColumn id="2" xr3:uid="{0F03D783-2F61-45A9-B3E2-7EE6E998781E}" name="12/31/2023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FDB073C-6546-45D8-8ADE-87D6B47CB474}" name="TitleRegion1.a6.k35.1" displayName="TitleRegion1.a6.k35.1" ref="A6:K35" totalsRowShown="0" headerRowDxfId="337" dataDxfId="338" headerRowBorderDxfId="349" tableBorderDxfId="350">
  <autoFilter ref="A6:K35" xr:uid="{FFDB073C-6546-45D8-8ADE-87D6B47CB47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E979BC6E-5353-4901-9EA5-0F0E06BF5F45}" name="שם המנפיק/שם נייר ערך"/>
    <tableColumn id="2" xr3:uid="{F458D24D-D79C-4B6C-8E11-30DFD39B80F5}" name="מספר ני&quot;ע" dataDxfId="348"/>
    <tableColumn id="3" xr3:uid="{71DAA06B-7406-4B24-9908-AF0D89BF82CD}" name="זירת מסחר" dataDxfId="347"/>
    <tableColumn id="4" xr3:uid="{E7412D20-2E7D-45A6-812F-0C58F081E3D3}" name="ענף מסחר" dataDxfId="346"/>
    <tableColumn id="5" xr3:uid="{C2F2BF53-2B5C-4805-8909-C4168DAF38A4}" name="סוג מטבע" dataDxfId="345"/>
    <tableColumn id="6" xr3:uid="{54B9D4DC-D159-47CB-B015-A72B5DF2E7BF}" name="ערך נקוב****" dataDxfId="344"/>
    <tableColumn id="7" xr3:uid="{FC78B389-87F5-4167-B178-55F943EA7A87}" name="שער***" dataDxfId="343"/>
    <tableColumn id="8" xr3:uid="{634AD1A4-AA5C-4561-8B19-7DC232882BA0}" name="שווי שוק" dataDxfId="342"/>
    <tableColumn id="9" xr3:uid="{D6160540-73A8-44C4-B088-E3D6D81611AF}" name="שעור מערך נקוב מונפק" dataDxfId="341"/>
    <tableColumn id="10" xr3:uid="{ACB3E3C5-E74E-4414-8FD0-6D7D3D1E44CA}" name="שעור מנכסי אפיק ההשקעה" dataDxfId="340"/>
    <tableColumn id="11" xr3:uid="{A3BC3200-A603-4F19-BFF4-D9773D015951}" name="שעור מסך נכסי השקעה**" dataDxfId="339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46184E0-3936-445C-8176-37BAB0D52DB9}" name="RowTitleRegion1.a1.b4.1" displayName="_RowTitleRegion1.a1.b4.1_7" ref="A1:B4" totalsRowShown="0" tableBorderDxfId="336">
  <autoFilter ref="A1:B4" xr:uid="{446184E0-3936-445C-8176-37BAB0D52DB9}">
    <filterColumn colId="0" hiddenButton="1"/>
    <filterColumn colId="1" hiddenButton="1"/>
  </autoFilter>
  <tableColumns count="2">
    <tableColumn id="1" xr3:uid="{317C98AB-CE21-4B5B-8897-93FBFFFD8AC1}" name="תאריך הדיווח" dataDxfId="335" dataCellStyle="Normal_2007-16618"/>
    <tableColumn id="2" xr3:uid="{C4BE9338-1E8D-4BB2-A2E9-178BBA3292B2}" name="12/31/2023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92781425-A2B8-4556-B950-42584FC3CEE3}" name="TitleRegion1.a6.j23.1" displayName="TitleRegion1.a6.j23.1" ref="A6:J23" totalsRowShown="0" headerRowDxfId="322" dataDxfId="323" headerRowBorderDxfId="333" tableBorderDxfId="334">
  <autoFilter ref="A6:J23" xr:uid="{92781425-A2B8-4556-B950-42584FC3CEE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E1348F9-D8A3-44F5-9B4B-1FF83F7BB263}" name="שם המנפיק/שם נייר ערך"/>
    <tableColumn id="2" xr3:uid="{0A8D51F8-76F9-4F23-B9F9-B2AE3655010D}" name="מספר ני&quot;ע" dataDxfId="332"/>
    <tableColumn id="3" xr3:uid="{2A7DEA73-17B8-4E14-84C6-E566AF53B47D}" name="זירת מסחר" dataDxfId="331"/>
    <tableColumn id="4" xr3:uid="{411AB837-696A-4825-92D8-1D2512FA8638}" name="ענף מסחר" dataDxfId="330"/>
    <tableColumn id="5" xr3:uid="{CF4CA418-861A-474C-9646-709E66731B40}" name="סוג מטבע" dataDxfId="329"/>
    <tableColumn id="6" xr3:uid="{9A28D3B1-AE0D-4EE9-AF90-74DB7A78FD7A}" name="ערך נקוב****" dataDxfId="328"/>
    <tableColumn id="7" xr3:uid="{5BF69FDA-A725-4114-A883-A066AA1B1892}" name="שער***" dataDxfId="327"/>
    <tableColumn id="8" xr3:uid="{A6141876-2567-4F92-804C-2A4305E65310}" name="שווי שוק" dataDxfId="326"/>
    <tableColumn id="9" xr3:uid="{623C5788-0AA6-4D30-B438-D3CA23449460}" name="שעור מנכסי אפיק ההשקעה" dataDxfId="325"/>
    <tableColumn id="10" xr3:uid="{D25BE309-D14D-4D99-AAD9-49B95EFFD166}" name="שעור מסך נכסי השקעה**" dataDxfId="324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CEDB9C90-CD5E-4A2C-A0A2-3C7BE5013E5B}" name="RowTitleRegion1.a1.b4.1" displayName="_RowTitleRegion1.a1.b4.1_8" ref="A1:B4" totalsRowShown="0" tableBorderDxfId="321">
  <autoFilter ref="A1:B4" xr:uid="{CEDB9C90-CD5E-4A2C-A0A2-3C7BE5013E5B}">
    <filterColumn colId="0" hiddenButton="1"/>
    <filterColumn colId="1" hiddenButton="1"/>
  </autoFilter>
  <tableColumns count="2">
    <tableColumn id="1" xr3:uid="{D8A1C737-4330-49E6-9523-FA0FB2D4E329}" name="תאריך הדיווח" dataDxfId="320" dataCellStyle="Normal_2007-16618"/>
    <tableColumn id="2" xr3:uid="{121F1BD8-7392-479D-A035-BDEB13D87415}" name="12/31/2023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270CCF77-936B-41BC-9A7D-D20D63F523AD}" name="TitleRegion1.a6.p41.1" displayName="TitleRegion1.a6.p41.1" ref="A6:P41" totalsRowShown="0" headerRowDxfId="301" dataDxfId="302" headerRowBorderDxfId="318" tableBorderDxfId="319">
  <autoFilter ref="A6:P41" xr:uid="{270CCF77-936B-41BC-9A7D-D20D63F523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ABFF1CE6-CF16-4AF3-8019-E11B713B9BE1}" name="שם המנפיק/שם נייר ערך"/>
    <tableColumn id="2" xr3:uid="{8CE103DF-ADA0-4D5F-860E-960815091FFF}" name="מספר ני&quot;ע" dataDxfId="317"/>
    <tableColumn id="3" xr3:uid="{094CF210-7DBB-49AC-97B0-6AE7C621E097}" name="נכס הבסיס" dataDxfId="316"/>
    <tableColumn id="4" xr3:uid="{2F9885FD-C984-4CE7-99B4-94CBD9F98774}" name="דירוג" dataDxfId="315"/>
    <tableColumn id="5" xr3:uid="{7CE61A7F-8F87-40DE-8A5E-EB0C63E8A396}" name="שם מדרג" dataDxfId="314"/>
    <tableColumn id="6" xr3:uid="{5F588BF5-B6C5-4BE1-AA81-26E4F67F1EBC}" name="תאריך רכישה" dataDxfId="313"/>
    <tableColumn id="7" xr3:uid="{AC80319F-2AD4-4730-9057-4304F2EB6C70}" name="מח&quot;מ" dataDxfId="312"/>
    <tableColumn id="8" xr3:uid="{E3B9FE24-5821-4D1E-852A-F91A7119C10F}" name="סוג מטבע" dataDxfId="311"/>
    <tableColumn id="9" xr3:uid="{8682E3AE-E99E-4647-B2FB-B2F16C318BDC}" name="שיעור ריבית" dataDxfId="310"/>
    <tableColumn id="10" xr3:uid="{E441B697-59C1-44DF-97FD-8A723CB44518}" name="תשואה לפידיון" dataDxfId="309"/>
    <tableColumn id="11" xr3:uid="{A4800F1F-6429-462B-9285-7D06F442F321}" name="ערך נקוב****" dataDxfId="308"/>
    <tableColumn id="12" xr3:uid="{A14BC40F-AF4D-47A8-BCAF-E3D289E3E835}" name="שער***" dataDxfId="307"/>
    <tableColumn id="13" xr3:uid="{9C7564EA-53E6-4BAD-A5F7-8AC5737B2D7C}" name="שווי שוק" dataDxfId="306"/>
    <tableColumn id="14" xr3:uid="{C15DBD59-7E2A-4A07-B6C6-D4C26B204A73}" name="שעור מערך נקוב מונפק" dataDxfId="305"/>
    <tableColumn id="15" xr3:uid="{2734485C-06DF-47D5-85EB-90FFA9EC0E56}" name="שעור מנכסי אפיק ההשקעה" dataDxfId="304"/>
    <tableColumn id="16" xr3:uid="{0F692B63-2B6F-4FAF-BC37-2E1DCD93BCE3}" name="שעור מסך נכסי השקעה**" dataDxfId="303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9D27E91-ECE2-4752-AE31-D1622E168224}" name="RowTitleRegion1.a1.b4.1" displayName="_RowTitleRegion1.a1.b4.1_9" ref="A1:B4" totalsRowShown="0" tableBorderDxfId="300">
  <autoFilter ref="A1:B4" xr:uid="{69D27E91-ECE2-4752-AE31-D1622E168224}">
    <filterColumn colId="0" hiddenButton="1"/>
    <filterColumn colId="1" hiddenButton="1"/>
  </autoFilter>
  <tableColumns count="2">
    <tableColumn id="1" xr3:uid="{9E68680A-BE0F-4198-A0C1-21AD80977C6B}" name="תאריך הדיווח" dataDxfId="299" dataCellStyle="Normal_2007-16618"/>
    <tableColumn id="2" xr3:uid="{245652A0-36E8-4D29-9B8B-E26168E40E43}" name="12/31/2023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E7FB40F2-5F7B-4054-87EB-9F2F0457988A}" name="TitleRegion1.a6.o35.1" displayName="TitleRegion1.a6.o35.1" ref="A6:O35" totalsRowShown="0" headerRowDxfId="281" dataDxfId="282" headerRowBorderDxfId="297" tableBorderDxfId="298">
  <autoFilter ref="A6:O35" xr:uid="{E7FB40F2-5F7B-4054-87EB-9F2F0457988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828359E4-F770-4409-ABEA-DBBD6E211DD5}" name="שם המנפיק/שם נייר ערך"/>
    <tableColumn id="2" xr3:uid="{B0A4388A-AB31-4249-95E2-36CA89365CF8}" name="מספר ני&quot;ע" dataDxfId="296"/>
    <tableColumn id="3" xr3:uid="{B9666D8B-2A71-4B28-8C31-02DB6E097C1F}" name="דירוג" dataDxfId="295"/>
    <tableColumn id="4" xr3:uid="{97759721-5208-4C06-A92D-DF005BDAA1C5}" name="שם מדרג" dataDxfId="294"/>
    <tableColumn id="5" xr3:uid="{C834EF3A-1197-40DE-9C17-628C03472E8B}" name="תאריך רכישה" dataDxfId="293"/>
    <tableColumn id="6" xr3:uid="{C3B5FFA5-4AD0-40C9-A587-B21E0454B3BC}" name="מח&quot;מ" dataDxfId="292"/>
    <tableColumn id="7" xr3:uid="{B6D77B76-9B7E-47BB-984D-6B241A339036}" name="סוג מטבע" dataDxfId="291"/>
    <tableColumn id="8" xr3:uid="{F4894CF8-0E08-4954-8002-3CFAA76CA2B4}" name="שיעור ריבית" dataDxfId="290"/>
    <tableColumn id="9" xr3:uid="{22911F7F-9938-40AD-BAC4-89A3600C287B}" name="תשואה לפידיון" dataDxfId="289"/>
    <tableColumn id="10" xr3:uid="{E26CC9BC-1B22-48C2-8216-A638FC8BBC2E}" name="ערך נקוב****" dataDxfId="288"/>
    <tableColumn id="11" xr3:uid="{76F00167-914B-4A03-B805-2C350DDD94C1}" name="שער***" dataDxfId="287"/>
    <tableColumn id="12" xr3:uid="{6F82AAB6-0F5D-46FF-AFE6-33E1F411E6D5}" name="שווי הוגן" dataDxfId="286"/>
    <tableColumn id="13" xr3:uid="{CCF79E6E-34BD-4276-BFAA-26F67BA3E508}" name="שעור מערך נקוב מונפק" dataDxfId="285"/>
    <tableColumn id="14" xr3:uid="{C5E00B7C-BB6D-49E2-BA70-591375862E4A}" name="שעור מנכסי אפיק ההשקעה" dataDxfId="284"/>
    <tableColumn id="15" xr3:uid="{BA466478-04E6-4D15-BB10-172A8722F88E}" name="שעור מסך נכסי השקעה**" dataDxfId="283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F8FAA26F-9CB1-497F-BF21-622536DD4A1D}" name="RowTitleRegion1.a1.b4.1" displayName="_RowTitleRegion1.a1.b4.1_10" ref="A1:B4" totalsRowShown="0" tableBorderDxfId="280">
  <autoFilter ref="A1:B4" xr:uid="{F8FAA26F-9CB1-497F-BF21-622536DD4A1D}">
    <filterColumn colId="0" hiddenButton="1"/>
    <filterColumn colId="1" hiddenButton="1"/>
  </autoFilter>
  <tableColumns count="2">
    <tableColumn id="1" xr3:uid="{D4629509-0755-415E-961B-0A197CEFF871}" name="תאריך הדיווח" dataDxfId="279" dataCellStyle="Normal_2007-16618"/>
    <tableColumn id="2" xr3:uid="{43B6CFD8-DB98-438F-9ECD-0094870DFDA8}" name="12/31/2023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6F64FA0-FA56-4B50-8CC0-98DFA482BB1E}" name="TitleRegion1.a6.r27.1" displayName="TitleRegion1.a6.r27.1" ref="A6:R27" totalsRowShown="0" headerRowDxfId="258" dataDxfId="259" headerRowBorderDxfId="277" tableBorderDxfId="278">
  <autoFilter ref="A6:R27" xr:uid="{B6F64FA0-FA56-4B50-8CC0-98DFA482BB1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C1CA0148-3862-4E40-B29D-3D810F4801AB}" name="שם המנפיק/שם נייר ערך"/>
    <tableColumn id="2" xr3:uid="{F2C79263-7711-4786-979A-37E295D366F8}" name="מספר ני&quot;ע" dataDxfId="276"/>
    <tableColumn id="3" xr3:uid="{E7E8F4AB-2299-4696-9542-FD9D6E2B4DF2}" name="ספק המידע" dataDxfId="275"/>
    <tableColumn id="4" xr3:uid="{A2EE3742-4891-4F7E-851A-5F79D047A70E}" name="מספר מנפיק" dataDxfId="274"/>
    <tableColumn id="5" xr3:uid="{43C30519-8E69-4C56-B70B-720AD51C0F32}" name="ענף מסחר" dataDxfId="273"/>
    <tableColumn id="6" xr3:uid="{09BB3F4A-B229-41D8-89A1-3EABCE145E37}" name="דירוג" dataDxfId="272"/>
    <tableColumn id="7" xr3:uid="{FE8C8579-A6A4-4CE9-8A68-AC589E9DF998}" name="שם מדרג" dataDxfId="271"/>
    <tableColumn id="8" xr3:uid="{F5FB53E6-6A1D-4B22-832E-C643693D1A2D}" name="תאריך רכישה" dataDxfId="270"/>
    <tableColumn id="9" xr3:uid="{0BDEDD26-504A-4E42-B29B-55CE08A7059C}" name="מח&quot;מ" dataDxfId="269"/>
    <tableColumn id="10" xr3:uid="{DB7B27FA-0D98-446E-866F-59EC421CB215}" name="סוג מטבע" dataDxfId="268"/>
    <tableColumn id="11" xr3:uid="{0D14F1F2-1A89-4E81-B564-8B5B65E1A788}" name="שיעור ריבית" dataDxfId="267"/>
    <tableColumn id="12" xr3:uid="{6A94313C-8D74-4886-ABC5-0219CA781C23}" name="תשואה לפידיון" dataDxfId="266"/>
    <tableColumn id="13" xr3:uid="{BA9945AF-A502-40C7-8630-DBF25D906DB3}" name="ערך נקוב****" dataDxfId="265"/>
    <tableColumn id="14" xr3:uid="{46E68441-E178-4C95-8A50-D37B01E5359E}" name="שער***" dataDxfId="264"/>
    <tableColumn id="15" xr3:uid="{CD0DAD31-BBBD-492C-B49F-AA7733195CF5}" name="שווי הוגן" dataDxfId="263"/>
    <tableColumn id="16" xr3:uid="{FE353714-D72B-48C3-936E-2A2DE63840A8}" name="שעור מערך נקוב מונפק" dataDxfId="262"/>
    <tableColumn id="17" xr3:uid="{4DBE8A17-2BA0-4D51-9248-BBEC001B0A32}" name="שעור מנכסי אפיק ההשקעה" dataDxfId="261"/>
    <tableColumn id="18" xr3:uid="{0D805F9C-2315-4767-A0E6-07898C0E8F27}" name="שעור מסך נכסי השקעה**" dataDxfId="260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6D6109FB-C3E0-4DD9-A1CE-37FB6C5A253C}" name="RowTitleRegion1.a1.b4.1" displayName="_RowTitleRegion1.a1.b4.1_11" ref="A1:B4" totalsRowShown="0" tableBorderDxfId="257">
  <autoFilter ref="A1:B4" xr:uid="{6D6109FB-C3E0-4DD9-A1CE-37FB6C5A253C}">
    <filterColumn colId="0" hiddenButton="1"/>
    <filterColumn colId="1" hiddenButton="1"/>
  </autoFilter>
  <tableColumns count="2">
    <tableColumn id="1" xr3:uid="{5FF85F88-D4EF-403D-A273-BE93A8F64C55}" name="תאריך הדיווח" dataDxfId="256" dataCellStyle="Normal_2007-16618"/>
    <tableColumn id="2" xr3:uid="{11DF59CA-C66B-4214-8BCA-F774E1E2797F}" name="12/31/2023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2F0212CD-1F36-4A88-8035-B6B85A7FE189}" name="TitleRegion1.a6.r44.1" displayName="TitleRegion1.a6.r44.1" ref="A6:R44" totalsRowShown="0" headerRowDxfId="235" dataDxfId="236" headerRowBorderDxfId="254" tableBorderDxfId="255">
  <autoFilter ref="A6:R44" xr:uid="{2F0212CD-1F36-4A88-8035-B6B85A7FE18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1016FA2F-54F2-4071-A503-6102450D1A2A}" name="שם המנפיק/שם נייר ערך"/>
    <tableColumn id="2" xr3:uid="{C184A450-206D-4198-B2E2-D88F8AF26491}" name="מספר ני&quot;ע" dataDxfId="253"/>
    <tableColumn id="3" xr3:uid="{650EFB77-F283-4B22-A163-98353ABFEEBF}" name="ספק המידע" dataDxfId="252"/>
    <tableColumn id="4" xr3:uid="{70D34342-BDB5-47BE-B7DE-F62E91928E82}" name="מספר מנפיק" dataDxfId="251"/>
    <tableColumn id="5" xr3:uid="{5A126946-C4EF-462D-BC8C-6C7844BAB6A3}" name="ענף מסחר" dataDxfId="250"/>
    <tableColumn id="6" xr3:uid="{2A7301C2-3A0B-45B4-B654-11323F4833B3}" name="דירוג" dataDxfId="249"/>
    <tableColumn id="7" xr3:uid="{41DB013A-11FD-4D2D-ABF7-2AC4C0074C22}" name="שם מדרג" dataDxfId="248"/>
    <tableColumn id="8" xr3:uid="{CD80F625-6CAE-4492-942B-4C722A000A21}" name="תאריך רכישה" dataDxfId="247"/>
    <tableColumn id="9" xr3:uid="{0D301CE6-BC36-494B-A972-BEB1F1CE620D}" name="מח&quot;מ" dataDxfId="246"/>
    <tableColumn id="10" xr3:uid="{4E30BFD9-411B-4EF9-B98E-65D4C36B3498}" name="סוג מטבע" dataDxfId="245"/>
    <tableColumn id="11" xr3:uid="{2BAB9157-149E-43E7-882E-374CDC96720F}" name="שיעור ריבית" dataDxfId="244"/>
    <tableColumn id="12" xr3:uid="{F8A4E9C2-9E16-4DE8-A2C5-EBD067946CA0}" name="תשואה לפידיון" dataDxfId="243"/>
    <tableColumn id="13" xr3:uid="{AC445688-7F54-4487-8A97-EE13DFE34586}" name="ערך נקוב****" dataDxfId="242"/>
    <tableColumn id="14" xr3:uid="{3D8AC916-F938-41FE-95B0-9973A0C206A6}" name="שער***" dataDxfId="241"/>
    <tableColumn id="15" xr3:uid="{6A293988-87D2-448E-ACFC-6BF87B80E644}" name="שווי הוגן" dataDxfId="240"/>
    <tableColumn id="16" xr3:uid="{FF76874C-3C83-4BCA-899E-1F0AC230819F}" name="שעור מערך נקוב מונפק" dataDxfId="239"/>
    <tableColumn id="17" xr3:uid="{7455D388-9A09-4166-A063-CEFCDF749EAF}" name="שעור מנכסי אפיק ההשקעה" dataDxfId="238"/>
    <tableColumn id="18" xr3:uid="{F1A49E54-86CC-40E0-8152-7FF293A220C0}" name="שעור מסך נכסי השקעה**" dataDxfId="237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DACEDB4-F822-41D0-9788-0655263F4023}" name="RowTitleRegion1.a1.b4.1" displayName="_RowTitleRegion1.a1.b4.1_12" ref="A1:B4" totalsRowShown="0" tableBorderDxfId="234">
  <autoFilter ref="A1:B4" xr:uid="{6DACEDB4-F822-41D0-9788-0655263F4023}">
    <filterColumn colId="0" hiddenButton="1"/>
    <filterColumn colId="1" hiddenButton="1"/>
  </autoFilter>
  <tableColumns count="2">
    <tableColumn id="1" xr3:uid="{D185FA7B-B796-4F8A-81E8-44AC2F4648F0}" name="תאריך הדיווח" dataDxfId="233" dataCellStyle="Normal_2007-16618"/>
    <tableColumn id="2" xr3:uid="{5FE14B0D-0C19-434A-BBD1-59ED2F3014DE}" name="12/31/2023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A6B76F2-BD3C-429F-954A-B065E47579A8}" name="TitleRegion1.a6.l75.1" displayName="TitleRegion1.a6.l75.1" ref="A6:L75" totalsRowShown="0" headerRowDxfId="218" dataDxfId="219" headerRowBorderDxfId="231" tableBorderDxfId="232">
  <autoFilter ref="A6:L75" xr:uid="{2A6B76F2-BD3C-429F-954A-B065E47579A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336886D6-BDFF-463B-AB80-715D37CA5A85}" name="שם המנפיק/שם נייר ערך"/>
    <tableColumn id="2" xr3:uid="{B64C0083-06D0-4EA1-BE39-5C8266427D5B}" name="מספר ני&quot;ע" dataDxfId="230"/>
    <tableColumn id="3" xr3:uid="{D915939E-DDB9-4F26-9F47-76098ABF07F6}" name="ספק המידע" dataDxfId="229"/>
    <tableColumn id="4" xr3:uid="{BFF89FA8-0D30-4F3A-98E4-0E5ABAEDF962}" name="מספר מנפיק" dataDxfId="228"/>
    <tableColumn id="5" xr3:uid="{DEAE743B-08CE-487C-8B58-FCF69641E65D}" name="ענף מסחר" dataDxfId="227"/>
    <tableColumn id="6" xr3:uid="{3F29241B-A7BE-43F9-A0D7-FDBB71FA6E6E}" name="סוג מטבע" dataDxfId="226"/>
    <tableColumn id="7" xr3:uid="{4CF44350-9798-4B69-8384-A72067C8016F}" name="ערך נקוב****" dataDxfId="225"/>
    <tableColumn id="8" xr3:uid="{578A1646-33C3-4574-A748-16BEBEBC0889}" name="שער***" dataDxfId="224"/>
    <tableColumn id="9" xr3:uid="{E0671602-25D3-461A-8B42-709E0C79AA05}" name="שווי הוגן" dataDxfId="223"/>
    <tableColumn id="10" xr3:uid="{B2B89444-DB70-4449-8F97-E365F46C474F}" name="שעור מערך נקוב מונפק" dataDxfId="222"/>
    <tableColumn id="11" xr3:uid="{AA58C980-9206-4C85-9F08-446751FF3710}" name="שעור מנכסי אפיק ההשקעה" dataDxfId="221"/>
    <tableColumn id="12" xr3:uid="{314261BB-BAE7-4500-ADB5-4FA3EBB78EE5}" name="שעור מסך נכסי השקעה**" dataDxfId="220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C23B2AC0-538B-4BB5-9774-2C5394EA6FF8}" name="RowTitleRegion1.a1.b4.1" displayName="_RowTitleRegion1.a1.b4.1_13" ref="A1:B4" totalsRowShown="0" tableBorderDxfId="217">
  <autoFilter ref="A1:B4" xr:uid="{C23B2AC0-538B-4BB5-9774-2C5394EA6FF8}">
    <filterColumn colId="0" hiddenButton="1"/>
    <filterColumn colId="1" hiddenButton="1"/>
  </autoFilter>
  <tableColumns count="2">
    <tableColumn id="1" xr3:uid="{A5888C6F-D631-4CE0-9816-886E11607B7E}" name="תאריך הדיווח" dataDxfId="216" dataCellStyle="Normal_2007-16618"/>
    <tableColumn id="2" xr3:uid="{B9BC2CE1-8EFF-4831-BA7C-2E7AF670C8FC}" name="12/31/2023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F8A88E95-843C-4BBF-9C00-69FAD65D80CB}" name="TitleRegion1.a6.j270.1" displayName="TitleRegion1.a6.j270.1" ref="A6:J270" totalsRowShown="0" headerRowDxfId="203" dataDxfId="204" headerRowBorderDxfId="214" tableBorderDxfId="215">
  <autoFilter ref="A6:J270" xr:uid="{F8A88E95-843C-4BBF-9C00-69FAD65D80C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34375DBD-14FC-4F76-866F-EA05D14C560E}" name="שם המנפיק/שם נייר ערך"/>
    <tableColumn id="2" xr3:uid="{6F6B61E5-B6CC-4083-A4FB-A879FDA73E38}" name="מספר ני&quot;ע" dataDxfId="213"/>
    <tableColumn id="3" xr3:uid="{FF4B3F28-20D1-4C52-BA36-31B51F20929E}" name="סוג מטבע" dataDxfId="212"/>
    <tableColumn id="4" xr3:uid="{DD51F017-6329-4D61-894D-0A7970703D8A}" name="תאריך רכישה" dataDxfId="211"/>
    <tableColumn id="5" xr3:uid="{4C4C1DA8-E303-464A-9F8F-5E760695BA09}" name="ערך נקוב****" dataDxfId="210"/>
    <tableColumn id="6" xr3:uid="{D627C919-EBEE-4EC9-A9B0-CB8D1B6DC772}" name="שער***" dataDxfId="209"/>
    <tableColumn id="7" xr3:uid="{D8CE6CEA-3645-4A49-8B1C-E500F131C1AC}" name="שווי הוגן" dataDxfId="208"/>
    <tableColumn id="8" xr3:uid="{CAA97825-F31E-4808-87FE-C4AAE201B24C}" name="שעור מערך נקוב מונפק" dataDxfId="207"/>
    <tableColumn id="9" xr3:uid="{E8F07A2B-5127-416C-B069-16864C15FAA1}" name="שעור מנכסי אפיק ההשקעה" dataDxfId="206"/>
    <tableColumn id="10" xr3:uid="{68C515FC-F7AB-40CD-AD14-40F1E0D60AED}" name="שעור מסך נכסי השקעה**" dataDxfId="205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A28010DF-863E-46AF-97E6-9A964C9DCBD5}" name="RowTitleRegion1.a1.b4.1" displayName="_RowTitleRegion1.a1.b4.1_14" ref="A1:B4" totalsRowShown="0" tableBorderDxfId="202">
  <autoFilter ref="A1:B4" xr:uid="{A28010DF-863E-46AF-97E6-9A964C9DCBD5}">
    <filterColumn colId="0" hiddenButton="1"/>
    <filterColumn colId="1" hiddenButton="1"/>
  </autoFilter>
  <tableColumns count="2">
    <tableColumn id="1" xr3:uid="{6B863D33-6420-474B-BB71-F50422E7BE92}" name="תאריך הדיווח" dataDxfId="201" dataCellStyle="Normal_2007-16618"/>
    <tableColumn id="2" xr3:uid="{89583414-5274-41F2-BC81-1588FB3287FB}" name="12/31/2023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BF46FC35-3E0D-4885-B829-07212E3FEE51}" name="TitleRegion1.a6.k19.1" displayName="TitleRegion1.a6.k19.1" ref="A6:K19" totalsRowShown="0" headerRowDxfId="187" dataDxfId="188" headerRowBorderDxfId="199" tableBorderDxfId="200">
  <autoFilter ref="A6:K19" xr:uid="{BF46FC35-3E0D-4885-B829-07212E3FEE5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40E6B3D5-4BF9-433B-A33A-498637E0A7DE}" name="שם המנפיק/שם נייר ערך"/>
    <tableColumn id="2" xr3:uid="{D986A830-7F96-46C6-AB87-B75BE48B376B}" name="מספר ני&quot;ע" dataDxfId="198"/>
    <tableColumn id="3" xr3:uid="{FD6B22EB-7EA5-46A8-8FEF-C8CA8854C016}" name="ענף מסחר" dataDxfId="197"/>
    <tableColumn id="4" xr3:uid="{604C5EA2-FB20-4FFE-955C-8A700D498AB2}" name="סוג מטבע" dataDxfId="196"/>
    <tableColumn id="5" xr3:uid="{94284CBB-C01D-4A89-B47F-6B5B5A09E620}" name="תאריך רכישה" dataDxfId="195"/>
    <tableColumn id="6" xr3:uid="{C96C3EB4-F550-44F4-94C7-54C5CF23A974}" name="ערך נקוב****" dataDxfId="194"/>
    <tableColumn id="7" xr3:uid="{21441B99-F831-426A-8F63-F9B9987CE4BD}" name="שער***" dataDxfId="193"/>
    <tableColumn id="8" xr3:uid="{A2BA710E-D678-4D4C-8D45-8F25F95BBFB2}" name="שווי הוגן" dataDxfId="192"/>
    <tableColumn id="9" xr3:uid="{41C2877A-D05A-4584-85C5-F5D3A2DB3334}" name="שעור מערך נקוב מונפק" dataDxfId="191"/>
    <tableColumn id="10" xr3:uid="{A740E6D6-CCCD-4747-8CC2-A13E4DFCFB77}" name="שעור מנכסי אפיק ההשקעה" dataDxfId="190"/>
    <tableColumn id="11" xr3:uid="{189DFE20-8942-4E8A-BC6F-0AC2804653D5}" name="שעור מסך נכסי השקעה**" dataDxfId="189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965C6060-EA6C-4DC5-BB2E-B36461CFB178}" name="RowTitleRegion1.a1.b4.1" displayName="_RowTitleRegion1.a1.b4.1_15" ref="A1:B4" totalsRowShown="0" tableBorderDxfId="186">
  <autoFilter ref="A1:B4" xr:uid="{965C6060-EA6C-4DC5-BB2E-B36461CFB178}">
    <filterColumn colId="0" hiddenButton="1"/>
    <filterColumn colId="1" hiddenButton="1"/>
  </autoFilter>
  <tableColumns count="2">
    <tableColumn id="1" xr3:uid="{5340EC55-ABC2-4F73-8F61-4E41D0406B1E}" name="תאריך הדיווח" dataDxfId="185" dataCellStyle="Normal_2007-16618"/>
    <tableColumn id="2" xr3:uid="{C3224E0A-1710-4C6A-A280-42BF54FF1FDA}" name="12/31/2023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CE6C4EC6-62F1-48C5-A078-08E5E4A31F0F}" name="TitleRegion1.a6.k36.1" displayName="TitleRegion1.a6.k36.1" ref="A6:K36" totalsRowShown="0" headerRowDxfId="171" dataDxfId="172" headerRowBorderDxfId="183" tableBorderDxfId="184">
  <autoFilter ref="A6:K36" xr:uid="{CE6C4EC6-62F1-48C5-A078-08E5E4A31F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DD656492-9996-4673-960B-E00441C3DB63}" name="שם המנפיק/שם נייר ערך"/>
    <tableColumn id="2" xr3:uid="{70C17E8C-2A4B-4071-BB81-E6A467564783}" name="מספר ני&quot;ע" dataDxfId="182"/>
    <tableColumn id="3" xr3:uid="{3467555E-6BCA-4CB3-857B-38F1CB829228}" name="ענף מסחר" dataDxfId="181"/>
    <tableColumn id="4" xr3:uid="{C373E711-6857-40CE-89D4-41550613F97D}" name="סוג מטבע" dataDxfId="180"/>
    <tableColumn id="5" xr3:uid="{4B151623-5935-48D4-B674-53CE94D6E371}" name="תאריך רכישה" dataDxfId="179"/>
    <tableColumn id="6" xr3:uid="{61AFC749-B3C7-4623-B312-5FB582A156FB}" name="ערך נקוב****" dataDxfId="178"/>
    <tableColumn id="7" xr3:uid="{A43266B9-7100-4102-9BD6-94E50AD06550}" name="שער***" dataDxfId="177"/>
    <tableColumn id="8" xr3:uid="{3695C54D-C2EE-42E3-A7C5-893D58EA5ACE}" name="שווי הוגן" dataDxfId="176"/>
    <tableColumn id="9" xr3:uid="{21FC26F9-2634-4FD1-9EE8-CDFE10E699B6}" name="שעור מערך נקוב מונפק" dataDxfId="175"/>
    <tableColumn id="10" xr3:uid="{E2751D6F-939A-4D47-B3F4-82F4EA2A80A9}" name="שעור מנכסי אפיק ההשקעה" dataDxfId="174"/>
    <tableColumn id="11" xr3:uid="{2A38266A-8376-4ADD-81E3-C644DAD81E1C}" name="שעור מסך נכסי השקעה**" dataDxfId="173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A2349B07-CDB0-4321-BCB9-80337F93D310}" name="RowTitleRegion1.a1.b4.1" displayName="_RowTitleRegion1.a1.b4.1_16" ref="A1:B4" totalsRowShown="0" tableBorderDxfId="170">
  <autoFilter ref="A1:B4" xr:uid="{A2349B07-CDB0-4321-BCB9-80337F93D310}">
    <filterColumn colId="0" hiddenButton="1"/>
    <filterColumn colId="1" hiddenButton="1"/>
  </autoFilter>
  <tableColumns count="2">
    <tableColumn id="1" xr3:uid="{EB2CE4BC-9A27-4A68-A857-FEE5ECA07C0A}" name="תאריך הדיווח" dataDxfId="169" dataCellStyle="Normal_2007-16618"/>
    <tableColumn id="2" xr3:uid="{472CF02A-7F1D-4AF8-98CB-ACB000441831}" name="12/31/2023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C265CC52-3680-4AD9-BF38-EDAFD7858B4A}" name="TitleRegion1.a6.j417.1" displayName="TitleRegion1.a6.j417.1" ref="A6:J417" totalsRowShown="0" headerRowDxfId="156" dataDxfId="157" headerRowBorderDxfId="167" tableBorderDxfId="168">
  <autoFilter ref="A6:J417" xr:uid="{C265CC52-3680-4AD9-BF38-EDAFD7858B4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368CAFEA-86F9-4F3D-9209-2CE38E5F055E}" name="שם המנפיק/שם נייר ערך"/>
    <tableColumn id="2" xr3:uid="{41F0D8C0-75CA-4A50-9869-83808A7008C4}" name="מספר ני&quot;ע" dataDxfId="166"/>
    <tableColumn id="3" xr3:uid="{E336C5A9-3108-41DE-8F20-79A2CBED2D17}" name="ענף מסחר" dataDxfId="165"/>
    <tableColumn id="4" xr3:uid="{3A2E6B00-CF18-49BA-B57C-AF1A0B3192A6}" name="סוג מטבע" dataDxfId="164"/>
    <tableColumn id="5" xr3:uid="{18DFA948-8C89-4178-B1B6-A256F6452175}" name="תאריך רכישה" dataDxfId="163"/>
    <tableColumn id="6" xr3:uid="{5E15424D-6A44-4E0C-922F-6CD8FCF7D9B0}" name="ערך נקוב****" dataDxfId="162"/>
    <tableColumn id="7" xr3:uid="{FD6B3270-A7C8-44FC-BAA4-16BFC6BB5DD6}" name="שער***" dataDxfId="161"/>
    <tableColumn id="8" xr3:uid="{B75B5818-7004-49C1-9DF2-68D0F10FAEB4}" name="שווי הוגן" dataDxfId="160"/>
    <tableColumn id="9" xr3:uid="{75695370-FB03-4249-8738-F73E086FC547}" name="שעור מנכסי אפיק ההשקעה" dataDxfId="159"/>
    <tableColumn id="10" xr3:uid="{5C97814B-89D5-45EC-9492-D045B75BFE31}" name="שעור מסך נכסי השקעה**" dataDxfId="158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C0AE3C38-6F1F-4FFA-85B9-8DB431BA0B28}" name="RowTitleRegion1.a1.b4.1" displayName="_RowTitleRegion1.a1.b4.1_17" ref="A1:B4" totalsRowShown="0" tableBorderDxfId="155">
  <autoFilter ref="A1:B4" xr:uid="{C0AE3C38-6F1F-4FFA-85B9-8DB431BA0B28}">
    <filterColumn colId="0" hiddenButton="1"/>
    <filterColumn colId="1" hiddenButton="1"/>
  </autoFilter>
  <tableColumns count="2">
    <tableColumn id="1" xr3:uid="{2C372AC0-3FD8-4B5F-84C6-949DE58AD496}" name="תאריך הדיווח" dataDxfId="154" dataCellStyle="Normal_2007-16618"/>
    <tableColumn id="2" xr3:uid="{17326EB8-58A3-4C15-AE42-8B31B3879C94}" name="12/31/2023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64DE7DA-D6B9-4E89-8B29-66DD8C041DCF}" name="TitleRegion1.a6.p41.1" displayName="TitleRegion1.a6.p41.1_" ref="A6:P41" totalsRowShown="0" headerRowDxfId="135" dataDxfId="136" headerRowBorderDxfId="152" tableBorderDxfId="153">
  <autoFilter ref="A6:P41" xr:uid="{464DE7DA-D6B9-4E89-8B29-66DD8C041DC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5755EBE3-7099-4EF4-A9B2-4373D9EEF1E9}" name="שם המנפיק/שם נייר ערך"/>
    <tableColumn id="2" xr3:uid="{D7BC8345-8D21-4A3A-A8BB-E7D947323D16}" name="מספר ני&quot;ע" dataDxfId="151"/>
    <tableColumn id="3" xr3:uid="{8C52A0CA-4D67-4D0C-A1CA-33D5E2A46CF8}" name="נכס הבסיס" dataDxfId="150"/>
    <tableColumn id="4" xr3:uid="{99BF824A-EB20-40F7-B97E-12BA7EC60A37}" name="דירוג" dataDxfId="149"/>
    <tableColumn id="5" xr3:uid="{9BF0BB08-8B7E-4176-B960-DD2A6AB8D522}" name="שם מדרג" dataDxfId="148"/>
    <tableColumn id="6" xr3:uid="{D67F98F2-F105-46AD-AB50-4A0752702BA8}" name="תאריך רכישה" dataDxfId="147"/>
    <tableColumn id="7" xr3:uid="{B6C5C4E5-DE88-4117-8B90-CEB7519ADFB5}" name="מח&quot;מ" dataDxfId="146"/>
    <tableColumn id="8" xr3:uid="{0DCE798F-E8A2-4877-A4AE-250270C0FA9B}" name="סוג מטבע" dataDxfId="145"/>
    <tableColumn id="9" xr3:uid="{4355E724-077E-4C77-B6DE-5428F2EF127C}" name="שיעור ריבית" dataDxfId="144"/>
    <tableColumn id="10" xr3:uid="{3EA68FA1-E9AE-4378-A6CE-BE99007F35E5}" name="תשואה לפידיון" dataDxfId="143"/>
    <tableColumn id="11" xr3:uid="{2A5FF7E4-CAFF-4E84-B9D5-F58E1DCD1B1D}" name="ערך נקוב****" dataDxfId="142"/>
    <tableColumn id="12" xr3:uid="{CA65D0F5-BF94-4C46-9BAB-AA26006FEA66}" name="שער***" dataDxfId="141"/>
    <tableColumn id="13" xr3:uid="{3C0FAECE-0CF0-4A3D-AEB8-9C14C77022AC}" name="שווי הוגן" dataDxfId="140"/>
    <tableColumn id="14" xr3:uid="{CFBFD0EB-3ADB-4523-A093-48A4751ED519}" name="שעור מערך נקוב מונפק" dataDxfId="139"/>
    <tableColumn id="15" xr3:uid="{3298E291-E017-4651-96FA-781B34A90638}" name="שעור מנכסי אפיק ההשקעה" dataDxfId="138"/>
    <tableColumn id="16" xr3:uid="{979943E7-FA3B-4A13-9F89-AC99BC61F7CF}" name="שעור מסך נכסי השקעה**" dataDxfId="137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B5F377A1-67FD-475F-BBB3-01378A84E586}" name="RowTitleRegion1.a1.b4.1" displayName="_RowTitleRegion1.a1.b4.1_18" ref="A1:B4" totalsRowShown="0" tableBorderDxfId="134">
  <autoFilter ref="A1:B4" xr:uid="{B5F377A1-67FD-475F-BBB3-01378A84E586}">
    <filterColumn colId="0" hiddenButton="1"/>
    <filterColumn colId="1" hiddenButton="1"/>
  </autoFilter>
  <tableColumns count="2">
    <tableColumn id="1" xr3:uid="{0B76B4F4-DD80-4540-B51E-A68265031173}" name="תאריך הדיווח" dataDxfId="133" dataCellStyle="Normal_2007-16618"/>
    <tableColumn id="2" xr3:uid="{FE541FDF-86FE-4E5D-81F2-DB0B387D53E5}" name="12/31/2023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5073580D-01B7-4B85-AFC8-87C7B6712458}" name="TitleRegion1.a5.q428.1" displayName="TitleRegion1.a5.q428.1" ref="A5:Q428" totalsRowShown="0" headerRowDxfId="113" dataDxfId="114" headerRowBorderDxfId="131" tableBorderDxfId="132">
  <autoFilter ref="A5:Q428" xr:uid="{5073580D-01B7-4B85-AFC8-87C7B671245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FA5873EC-BD9C-4FCD-8FB1-2A1F9C2044C2}" name="שם המנפיק/שם נייר ערך"/>
    <tableColumn id="2" xr3:uid="{01AF7E58-4E19-420F-85A3-89DF857A1A0B}" name="קונסורציום כן/לא" dataDxfId="130"/>
    <tableColumn id="3" xr3:uid="{6BFECC08-7A2C-4BD6-A40E-902AA071E6CC}" name="מספר ני&quot;ע" dataDxfId="129"/>
    <tableColumn id="4" xr3:uid="{12BCD3F2-472E-475E-927E-2838933BB938}" name="מספר מנפיק" dataDxfId="128"/>
    <tableColumn id="5" xr3:uid="{1D71C5CD-C440-4D93-9DE6-509A6B22F222}" name="דירוג" dataDxfId="127"/>
    <tableColumn id="6" xr3:uid="{947FB24D-8CAF-48A2-94D8-451530614C50}" name="תאריך רכישה" dataDxfId="126"/>
    <tableColumn id="7" xr3:uid="{F184E142-1C3A-47A8-B9DC-607E24C251C7}" name="שם מדרג" dataDxfId="125"/>
    <tableColumn id="8" xr3:uid="{48E5544F-1C85-4E8C-A157-F52410BEFA58}" name="מח&quot;מ" dataDxfId="124"/>
    <tableColumn id="9" xr3:uid="{497C1F56-A726-4EC6-A834-8A0E85B51459}" name="ענף משק" dataDxfId="123"/>
    <tableColumn id="10" xr3:uid="{C34688ED-22E2-4B33-9ED3-82A4E6D04051}" name="סוג מטבע" dataDxfId="122"/>
    <tableColumn id="11" xr3:uid="{6F304ACF-1E9A-49EE-B066-985F0F72E812}" name="שיעור ריבית ממוצע" dataDxfId="121"/>
    <tableColumn id="12" xr3:uid="{66ED27FF-65A9-44C7-B6AA-67EDCB412EA7}" name="תשואה לפידיון" dataDxfId="120"/>
    <tableColumn id="13" xr3:uid="{B82AC70A-DFDD-4F52-AD67-7D606F068BE8}" name="ערך נקוב****" dataDxfId="119"/>
    <tableColumn id="14" xr3:uid="{EE6F174D-7052-47A4-811D-9E8678C98E2D}" name="שער***" dataDxfId="118"/>
    <tableColumn id="15" xr3:uid="{4B55DAFB-5BD3-4EA8-8BB8-0C195CB1D2CD}" name="שווי הוגן" dataDxfId="117"/>
    <tableColumn id="16" xr3:uid="{A1E35DE9-6ACD-43B0-9E32-D07FFBB0DD87}" name="שעור מנכסי אפיק ההשקעה" dataDxfId="116"/>
    <tableColumn id="17" xr3:uid="{30A7C2F4-B4AE-4B75-A962-C2C724869B76}" name="שעור מסך נכסי השקעה**" dataDxfId="115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EF650DE1-9F62-42C4-A0B3-E07D9008F662}" name="RowTitleRegion1.a1.b4.1" displayName="_RowTitleRegion1.a1.b4.1_19" ref="A1:B4" totalsRowShown="0" tableBorderDxfId="112">
  <autoFilter ref="A1:B4" xr:uid="{EF650DE1-9F62-42C4-A0B3-E07D9008F662}">
    <filterColumn colId="0" hiddenButton="1"/>
    <filterColumn colId="1" hiddenButton="1"/>
  </autoFilter>
  <tableColumns count="2">
    <tableColumn id="1" xr3:uid="{1D8F0881-3B8F-4FB6-9772-9B112E2AD567}" name="תאריך הדיווח" dataDxfId="111" dataCellStyle="Normal_2007-16618"/>
    <tableColumn id="2" xr3:uid="{889928C8-8A83-4CD2-82CE-86A419F54270}" name="12/31/2023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E7D5883C-1E95-4954-B347-67180F117297}" name="TitleRegion1.a5.n25.1" displayName="TitleRegion1.a5.n25.1" ref="A5:N25" totalsRowShown="0" headerRowDxfId="95" dataDxfId="96" headerRowBorderDxfId="110">
  <autoFilter ref="A5:N25" xr:uid="{E7D5883C-1E95-4954-B347-67180F11729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A8414E2-366E-43A8-89DC-185580040321}" name="שם המנפיק/שם נייר ערך"/>
    <tableColumn id="2" xr3:uid="{BFB09942-BCFD-4694-AEAD-11E2C47A5BF1}" name="מספר ני&quot;ע" dataDxfId="109"/>
    <tableColumn id="3" xr3:uid="{B481CD37-77CC-43A7-B0DB-82087825D058}" name="מספר מנפיק" dataDxfId="108"/>
    <tableColumn id="4" xr3:uid="{3E1364FF-5F51-482E-BBFD-4F11F6B4E8D8}" name="דירוג" dataDxfId="107"/>
    <tableColumn id="5" xr3:uid="{60815F4E-D14B-4734-BB6F-9896E10EC9F1}" name="שם מדרג" dataDxfId="106"/>
    <tableColumn id="6" xr3:uid="{DFED782E-6815-4400-A4D5-EAB34C64E654}" name="מח&quot;מ" dataDxfId="105"/>
    <tableColumn id="7" xr3:uid="{77F3D730-E40B-42DB-8F43-E0142DA72A19}" name="סוג מטבע" dataDxfId="104"/>
    <tableColumn id="8" xr3:uid="{967F2BEC-D0B5-4A28-9B18-37FAF389BB13}" name="תנאי ושיעור ריבית" dataDxfId="103"/>
    <tableColumn id="9" xr3:uid="{5EA557C4-528F-4C6A-940D-91A969442973}" name="תשואה לפידיון" dataDxfId="102"/>
    <tableColumn id="10" xr3:uid="{88997306-F5DD-4383-9B8F-B452FE060BE9}" name="ערך נקוב****" dataDxfId="101"/>
    <tableColumn id="11" xr3:uid="{D278BC9A-FC31-40F6-AF1D-D134BAD3D6A2}" name="שער***" dataDxfId="100"/>
    <tableColumn id="12" xr3:uid="{524DF5D7-82EC-412C-8FAF-6C96D3974675}" name="שווי הוגן" dataDxfId="99"/>
    <tableColumn id="13" xr3:uid="{A372928C-AEED-4D03-A0A0-DC411CCFAE58}" name="שעור מנכסי אפיק ההשקעה" dataDxfId="98"/>
    <tableColumn id="14" xr3:uid="{5F700550-ACDB-484C-9009-5BA6C891F616}" name="שעור מסך נכסי השקעה**" dataDxfId="97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BA59DC84-4744-46CB-A98F-515917FF1000}" name="RowTitleRegion1.a1.b4.1" displayName="_RowTitleRegion1.a1.b4.1_20" ref="A1:B4" totalsRowShown="0" tableBorderDxfId="94">
  <autoFilter ref="A1:B4" xr:uid="{BA59DC84-4744-46CB-A98F-515917FF1000}">
    <filterColumn colId="0" hiddenButton="1"/>
    <filterColumn colId="1" hiddenButton="1"/>
  </autoFilter>
  <tableColumns count="2">
    <tableColumn id="1" xr3:uid="{86478F21-C737-4587-9BA4-D139819CAEBC}" name="תאריך הדיווח" dataDxfId="93" dataCellStyle="Normal_2007-16618"/>
    <tableColumn id="2" xr3:uid="{DF0F9BF8-9E67-4E9B-8326-05C7FCA53C76}" name="12/31/2023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4D55A9A4-C1B3-4A4A-9BEE-C79F2B241331}" name="TitleRegion1.a5.i30.1" displayName="TitleRegion1.a5.i30.1" ref="A5:I30" totalsRowShown="0" headerRowDxfId="81" dataDxfId="82" headerRowBorderDxfId="92">
  <autoFilter ref="A5:I30" xr:uid="{4D55A9A4-C1B3-4A4A-9BEE-C79F2B24133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5244CCF0-E90D-4178-BA99-ED30217661C1}" name="שם המנפיק/שם נייר ערך" dataDxfId="91"/>
    <tableColumn id="2" xr3:uid="{A16FECC1-585A-46CE-8A13-33285BB7EC99}" name="תאריך שערוך אחרון" dataDxfId="90"/>
    <tableColumn id="3" xr3:uid="{B069A810-D06E-4164-A264-09D4E878470F}" name="אופי הנכס" dataDxfId="89"/>
    <tableColumn id="4" xr3:uid="{A4EDE6A6-CB13-4D03-BB8F-227B8996A384}" name="שעור תשואה במהלך התקופה" dataDxfId="88"/>
    <tableColumn id="5" xr3:uid="{68808BE8-FAA6-4E20-B860-85E7362FD29E}" name="סוג מטבע" dataDxfId="87"/>
    <tableColumn id="6" xr3:uid="{7FF08271-4703-4224-90E6-5B852D143716}" name="שווי משוערך" dataDxfId="86"/>
    <tableColumn id="7" xr3:uid="{1AC6EFCD-CC66-4FC3-941D-5D35C6B98393}" name="שעור מנכסי אפיק ההשקעה" dataDxfId="85">
      <calculatedColumnFormula>F6/$F$8</calculatedColumnFormula>
    </tableColumn>
    <tableColumn id="8" xr3:uid="{D67B444F-C19C-44B3-BD6B-A3BF1D3F8E6E}" name="שעור מסך נכסי השקעה" dataDxfId="84">
      <calculatedColumnFormula>F6/'סכום נכסי הקרן'!$C$41</calculatedColumnFormula>
    </tableColumn>
    <tableColumn id="9" xr3:uid="{81A6CF2C-9B96-4D08-B953-E60124D09D51}" name="כתובת הנכס" dataDxfId="83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15452725-A579-4678-B777-1DEAAB173C91}" name="RowTitleRegion1.a1.b4.1" displayName="_RowTitleRegion1.a1.b4.1_21" ref="A1:B4" totalsRowShown="0" tableBorderDxfId="80">
  <autoFilter ref="A1:B4" xr:uid="{15452725-A579-4678-B777-1DEAAB173C91}">
    <filterColumn colId="0" hiddenButton="1"/>
    <filterColumn colId="1" hiddenButton="1"/>
  </autoFilter>
  <tableColumns count="2">
    <tableColumn id="1" xr3:uid="{348D55B6-386E-424A-BBD8-E14773F9476B}" name="תאריך הדיווח" dataDxfId="79" dataCellStyle="Normal_2007-16618"/>
    <tableColumn id="2" xr3:uid="{D4A13E4B-634C-4E63-A171-F6EF18273F47}" name="12/31/2023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E6509F25-A251-4B38-B556-4AF44A30D442}" name="TitleRegion1.a5.j12.1" displayName="TitleRegion1.a5.j12.1" ref="A5:J12" totalsRowShown="0" headerRowDxfId="75" headerRowBorderDxfId="78" headerRowCellStyle="Normal_2007-16618">
  <autoFilter ref="A5:J12" xr:uid="{E6509F25-A251-4B38-B556-4AF44A30D44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B354398-A12A-4FFD-8FB9-DB76A1157B2F}" name="שם המנפיק/שם נייר ערך"/>
    <tableColumn id="2" xr3:uid="{3CC13126-B2ED-4D78-9366-A8E3C40224F4}" name="מספר מנפיק" dataDxfId="77"/>
    <tableColumn id="3" xr3:uid="{737CC4AD-86A7-4A55-87D3-E0737ED92AC5}" name="דירוג"/>
    <tableColumn id="4" xr3:uid="{14F45F1E-438A-4429-A4CA-854FF74253D8}" name="שם המדרג" dataDxfId="76"/>
    <tableColumn id="5" xr3:uid="{8DC049B1-91FC-4C25-B2BC-7AEAF82CAA4B}" name="שעור הריבית"/>
    <tableColumn id="6" xr3:uid="{EE63F161-2C78-48D4-8E7B-389BD76842B7}" name="סוג מטבע"/>
    <tableColumn id="7" xr3:uid="{4694D19C-1C0F-4327-8F74-D9F31DFA872A}" name="תשואה לפדיון"/>
    <tableColumn id="8" xr3:uid="{725D5366-1A3D-4938-A497-E11C8BDE5463}" name="שווי הוגן"/>
    <tableColumn id="9" xr3:uid="{9244B505-D5E8-4728-B7E8-9B710CD35942}" name="שעור מנכסי אפיק ההשקעה"/>
    <tableColumn id="10" xr3:uid="{890485D1-060D-4643-B326-8B1E2304572E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1F3C97BD-0E98-442B-820F-FBC487F0A93E}" name="RowTitleRegion1.a1.b4.1" displayName="_RowTitleRegion1.a1.b4.1_22" ref="A1:B4" totalsRowShown="0" tableBorderDxfId="74">
  <autoFilter ref="A1:B4" xr:uid="{1F3C97BD-0E98-442B-820F-FBC487F0A93E}">
    <filterColumn colId="0" hiddenButton="1"/>
    <filterColumn colId="1" hiddenButton="1"/>
  </autoFilter>
  <tableColumns count="2">
    <tableColumn id="1" xr3:uid="{DBB0A195-0610-4DEF-A70A-A579A3ACC356}" name="תאריך הדיווח" dataDxfId="73" dataCellStyle="Normal_2007-16618"/>
    <tableColumn id="2" xr3:uid="{CA26A269-A223-4BCE-9765-DC8C07229BD0}" name="12/31/2023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5AA31652-92B3-4786-9AEC-E6F3B13E8E8C}" name="TitleRegion1.a5.j38.1" displayName="TitleRegion1.a5.j38.1" ref="A5:J38" totalsRowShown="0" headerRowDxfId="65" headerRowBorderDxfId="72">
  <autoFilter ref="A5:J38" xr:uid="{5AA31652-92B3-4786-9AEC-E6F3B13E8E8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8533336-ABA0-455D-A333-1057D63D20DE}" name="שם המנפיק/שם נייר ערך"/>
    <tableColumn id="2" xr3:uid="{C9AEB9E6-477E-488B-A4C7-3C75268540D7}" name="מספר ני&quot;ע"/>
    <tableColumn id="3" xr3:uid="{7C8AEAF9-6B35-4B16-B199-F96BAABB3568}" name="דירוג" dataDxfId="71"/>
    <tableColumn id="4" xr3:uid="{93904ACE-E4CF-489C-B1DE-F2E4DA816D8D}" name="שם המדרג"/>
    <tableColumn id="5" xr3:uid="{734A09E8-C7E0-4638-8234-C8CB278F5567}" name="שעור הריבית" dataDxfId="70"/>
    <tableColumn id="6" xr3:uid="{61A59BF9-4D9D-4710-8ECE-5BBB0380B1C1}" name="סוג מטבע"/>
    <tableColumn id="7" xr3:uid="{316DE9B4-81D7-4CC6-B62D-F9634EDBF880}" name="תשואה לפדיון" dataDxfId="69"/>
    <tableColumn id="8" xr3:uid="{98C04E7D-FD88-469D-8279-ED4BCFD7C2FA}" name="שווי הוגן" dataDxfId="68"/>
    <tableColumn id="9" xr3:uid="{BFF3C220-4645-419E-9C37-51720DEE8639}" name="שעור מנכסי אפיק ההשקעה" dataDxfId="67">
      <calculatedColumnFormula>H6/$H$8</calculatedColumnFormula>
    </tableColumn>
    <tableColumn id="10" xr3:uid="{34455777-9657-4657-B686-2A2E3CDA949E}" name="שעור מסך נכסי השקעה" dataDxfId="66">
      <calculatedColumnFormula>H6/'סכום נכסי הקרן'!$C$41</calculatedColumnFormula>
    </tableColumn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E8453981-BF93-4A37-8326-80269EA59541}" name="RowTitleRegion1.a1.b4.1" displayName="_RowTitleRegion1.a1.b4.1_23" ref="A1:B4" totalsRowShown="0" tableBorderDxfId="64">
  <autoFilter ref="A1:B4" xr:uid="{E8453981-BF93-4A37-8326-80269EA59541}">
    <filterColumn colId="0" hiddenButton="1"/>
    <filterColumn colId="1" hiddenButton="1"/>
  </autoFilter>
  <tableColumns count="2">
    <tableColumn id="1" xr3:uid="{67C8E3AC-2CB6-402B-93A4-D2D3EF690F61}" name="תאריך הדיווח" dataDxfId="63" dataCellStyle="Normal_2007-16618"/>
    <tableColumn id="2" xr3:uid="{0FC6BA00-A361-4486-9CF3-39A3344AE3B2}" name="12/31/2023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1791322B-CE3D-44A0-9066-D130A41A6246}" name="TitleRegion1.a5.c252.1" displayName="TitleRegion1.a5.c252.1" ref="A5:C252" totalsRowShown="0" headerRowBorderDxfId="62">
  <autoFilter ref="A5:C252" xr:uid="{1791322B-CE3D-44A0-9066-D130A41A6246}">
    <filterColumn colId="0" hiddenButton="1"/>
    <filterColumn colId="1" hiddenButton="1"/>
    <filterColumn colId="2" hiddenButton="1"/>
  </autoFilter>
  <tableColumns count="3">
    <tableColumn id="1" xr3:uid="{CF814AED-7335-4645-9603-17449ED6B8C6}" name="שם המנפיק/שם נייר ערך"/>
    <tableColumn id="2" xr3:uid="{432BA126-70C7-4C06-84F1-9AC46E5C8748}" name="סכום ההתחייבות" dataDxfId="61" dataCellStyle="Comma"/>
    <tableColumn id="3" xr3:uid="{5840B40C-F9A5-46B6-B16E-C40DA5C3743C}" name="תאריך סיום ההתחייבות" dataDxfId="60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F33507B8-3EFF-4F7F-ADA3-21102CA00EC4}" name="RowTitleRegion1.a1.b4.1" displayName="_RowTitleRegion1.a1.b4.1_24" ref="A1:B4" totalsRowShown="0" tableBorderDxfId="59">
  <autoFilter ref="A1:B4" xr:uid="{F33507B8-3EFF-4F7F-ADA3-21102CA00EC4}">
    <filterColumn colId="0" hiddenButton="1"/>
    <filterColumn colId="1" hiddenButton="1"/>
  </autoFilter>
  <tableColumns count="2">
    <tableColumn id="1" xr3:uid="{58BEADF3-EEE8-45A9-B8BB-89E1BB2A1F2D}" name="תאריך הדיווח" dataDxfId="58" dataCellStyle="Normal_2007-16618"/>
    <tableColumn id="2" xr3:uid="{3F7E97F2-18BF-44D8-8C98-8F952EEE898A}" name="12/31/2023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B7D9F694-4F75-404A-9ACB-83658331FB15}" name="TitleRegion1.a5.o25.1" displayName="TitleRegion1.a5.o25.1" ref="A5:O25" totalsRowShown="0" headerRowDxfId="40" dataDxfId="41" headerRowBorderDxfId="56" tableBorderDxfId="57">
  <autoFilter ref="A5:O25" xr:uid="{B7D9F694-4F75-404A-9ACB-83658331FB1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47585747-27B4-4F44-A77B-D779EFE35769}" name="שם המנפיק/שם נייר ערך"/>
    <tableColumn id="2" xr3:uid="{03EA20D7-F169-45BE-AF04-A303539E2C50}" name="מספר ני&quot;ע" dataDxfId="55"/>
    <tableColumn id="3" xr3:uid="{BD3C4DB8-67E1-47CA-9ABC-B137FAD0CF35}" name="ענף מסחר" dataDxfId="54"/>
    <tableColumn id="4" xr3:uid="{760A09E4-BCF8-45CA-8D80-7482F1FBA343}" name="דירוג" dataDxfId="53"/>
    <tableColumn id="5" xr3:uid="{64C34EB1-73BC-41AC-AFD3-2BF80096C9DE}" name="שם מדרג" dataDxfId="52"/>
    <tableColumn id="6" xr3:uid="{7A04DCFD-A1A3-4404-B9F6-BFAB98798D62}" name="תאריך רכישה" dataDxfId="51"/>
    <tableColumn id="7" xr3:uid="{EC5B9FEF-91A0-4BC0-90D9-D363F30365F4}" name="מח&quot;מ" dataDxfId="50"/>
    <tableColumn id="8" xr3:uid="{4864307C-F41C-4967-9355-6746C2BDAFC6}" name="סוג מטבע" dataDxfId="49"/>
    <tableColumn id="9" xr3:uid="{D094EFA8-5977-4A5C-91F6-AC2297EDC390}" name="שיעור ריבית" dataDxfId="48"/>
    <tableColumn id="10" xr3:uid="{7F4A523B-407C-42DC-BD14-DA100967ED3B}" name="ריבית אפקטיבית" dataDxfId="47"/>
    <tableColumn id="11" xr3:uid="{7B54F177-FD7C-4BB1-8813-085586559AE4}" name="ערך נקוב ****" dataDxfId="46"/>
    <tableColumn id="12" xr3:uid="{70B0CCA4-4017-46EA-A92B-3F1EBAF2D89B}" name="עלות מתואמת" dataDxfId="45"/>
    <tableColumn id="13" xr3:uid="{886418C1-8189-4C3C-9DED-093F64981A7B}" name="שעור מערך נקוב מונפק" dataDxfId="44"/>
    <tableColumn id="14" xr3:uid="{56A4C05E-4FE9-40DB-AE47-B0E755D07A31}" name="שעור מנכסי אפיק ההשקעה" dataDxfId="43"/>
    <tableColumn id="15" xr3:uid="{F307EB40-C58C-4BB8-A02A-C96B6C97D85E}" name="שעור מסך נכסי השקעה**" dataDxfId="42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1C0C11B2-0873-476D-B225-10DF93916AA4}" name="RowTitleRegion1.a1.b4.1" displayName="_RowTitleRegion1.a1.b4.1_25" ref="A1:B4" totalsRowShown="0" tableBorderDxfId="39">
  <autoFilter ref="A1:B4" xr:uid="{1C0C11B2-0873-476D-B225-10DF93916AA4}">
    <filterColumn colId="0" hiddenButton="1"/>
    <filterColumn colId="1" hiddenButton="1"/>
  </autoFilter>
  <tableColumns count="2">
    <tableColumn id="1" xr3:uid="{0294496D-E023-4380-9AA9-E18CE47FD82C}" name="תאריך הדיווח" dataDxfId="38" dataCellStyle="Normal_2007-16618"/>
    <tableColumn id="2" xr3:uid="{2DF1F75A-2B4C-4709-BBCC-12532C4909B6}" name="12/31/2023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71302EC-CD10-4F72-8EA2-A642BC5FE987}" name="TitleRegion1.a5.o25.1" displayName="TitleRegion1.a5.o25.1_" ref="A5:O25" totalsRowShown="0" headerRowDxfId="20" dataDxfId="21" headerRowBorderDxfId="36" tableBorderDxfId="37">
  <autoFilter ref="A5:O25" xr:uid="{071302EC-CD10-4F72-8EA2-A642BC5FE98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1755170A-8313-49A2-A4A7-2BCF5A4BEF26}" name="שם המנפיק/שם נייר ערך"/>
    <tableColumn id="2" xr3:uid="{33EF13C0-931D-4E08-BBF0-3A1A9A83618A}" name="מספר ני&quot;ע" dataDxfId="35"/>
    <tableColumn id="3" xr3:uid="{A17FE69E-8A8C-4107-9175-94A326962B2D}" name="ענף מסחר" dataDxfId="34"/>
    <tableColumn id="4" xr3:uid="{09C53E43-9DE1-40AB-90AD-772D23DDA8CB}" name="דירוג" dataDxfId="33"/>
    <tableColumn id="5" xr3:uid="{60C24326-39B1-4462-9DCA-AAA2AD117A4C}" name="שם מדרג" dataDxfId="32"/>
    <tableColumn id="6" xr3:uid="{4F694B30-7F68-45E3-B026-FC75CE5BE2E5}" name="תאריך רכישה" dataDxfId="31"/>
    <tableColumn id="7" xr3:uid="{A7F9EE34-35D3-4873-9A9C-C76EBC4AD726}" name="מח&quot;מ" dataDxfId="30"/>
    <tableColumn id="8" xr3:uid="{8E3875FC-1EAD-4C1F-900A-658A66C16C60}" name="סוג מטבע" dataDxfId="29"/>
    <tableColumn id="9" xr3:uid="{539B4F09-C8E0-404C-A062-BA6604E2BB79}" name="שיעור ריבית" dataDxfId="28"/>
    <tableColumn id="10" xr3:uid="{F6EB6358-25CD-43C8-A070-B38CD74B2B10}" name="ריבית אפקטיבית" dataDxfId="27"/>
    <tableColumn id="11" xr3:uid="{95B2B185-1140-4AED-B535-5DE42310EEAD}" name="ערך נקוב****" dataDxfId="26"/>
    <tableColumn id="12" xr3:uid="{E2899B08-06EE-444B-BC51-FB9AEF350721}" name="עלות מתואמת" dataDxfId="25"/>
    <tableColumn id="13" xr3:uid="{E46092E3-C10A-41D5-B5C9-AE26D3D5F99B}" name="שעור מערך נקוב מונפק" dataDxfId="24"/>
    <tableColumn id="14" xr3:uid="{3024415C-DC9B-4CF2-A0ED-F5BF1ECCE8FC}" name="שעור מנכסי אפיק ההשקעה" dataDxfId="23"/>
    <tableColumn id="15" xr3:uid="{2FE068FE-6D95-4BFA-BBD9-12B18C1A1DEC}" name="שעור מסך נכסי השקעה**" dataDxfId="22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14BEECB1-2B49-4A4D-855F-5C5BF97DD8CF}" name="RowTitleRegion1.a1.b4.1" displayName="_RowTitleRegion1.a1.b4.1_26" ref="A1:B4" totalsRowShown="0" tableBorderDxfId="19">
  <autoFilter ref="A1:B4" xr:uid="{14BEECB1-2B49-4A4D-855F-5C5BF97DD8CF}">
    <filterColumn colId="0" hiddenButton="1"/>
    <filterColumn colId="1" hiddenButton="1"/>
  </autoFilter>
  <tableColumns count="2">
    <tableColumn id="1" xr3:uid="{C028655C-8419-49DB-A7BF-73520D77DEB2}" name="תאריך הדיווח" dataDxfId="18" dataCellStyle="Normal_2007-16618"/>
    <tableColumn id="2" xr3:uid="{ED6FE774-BDBE-45D2-BA01-B1F12AFD0032}" name="12/31/2023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405FCFB7-F568-494C-A7FA-EF802575D19B}" name="TitleRegion1.a5.o26.1" displayName="TitleRegion1.a5.o26.1" ref="A5:O26" totalsRowShown="0" headerRowDxfId="0" dataDxfId="1" headerRowBorderDxfId="16" tableBorderDxfId="17">
  <autoFilter ref="A5:O26" xr:uid="{405FCFB7-F568-494C-A7FA-EF802575D19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AC284E18-FBB3-46C4-9A21-58515A183EFF}" name="שם המנפיק/שם נייר ערך"/>
    <tableColumn id="2" xr3:uid="{EE8E95BD-2E38-46CB-9360-99A7E215D4B3}" name="מספר ני&quot;ע" dataDxfId="15"/>
    <tableColumn id="3" xr3:uid="{37AF21F5-24D4-4DB8-8857-846115232FA6}" name="ענף מסחר" dataDxfId="14"/>
    <tableColumn id="4" xr3:uid="{DAE029F9-74CB-4476-AE14-336FE682E15D}" name="דירוג" dataDxfId="13"/>
    <tableColumn id="5" xr3:uid="{E70627B8-F05A-46A3-B055-BDB3A07A6D7C}" name="שם מדרג" dataDxfId="12"/>
    <tableColumn id="6" xr3:uid="{83EA81AA-637B-4598-9156-3E08081B83A8}" name="תאריך רכישה" dataDxfId="11"/>
    <tableColumn id="7" xr3:uid="{9B7556A1-E26E-494F-9272-791A9DC439A8}" name="מח&quot;מ" dataDxfId="10"/>
    <tableColumn id="8" xr3:uid="{3B1EE0A7-1729-40AD-9365-96034EEB705A}" name="סוג מטבע" dataDxfId="9"/>
    <tableColumn id="9" xr3:uid="{8CDF7BD3-861D-42D1-9819-D67D7F09F2F6}" name="שיעור ריבית" dataDxfId="8"/>
    <tableColumn id="10" xr3:uid="{A9C85609-F325-483F-8644-599CCFA40B87}" name="ריבית אפקטיבית" dataDxfId="7"/>
    <tableColumn id="11" xr3:uid="{C2228BBA-3188-40E8-BE72-74F9DD8BCF69}" name="ערך נקוב****" dataDxfId="6"/>
    <tableColumn id="12" xr3:uid="{6990A90B-074C-44C2-8B79-20EEAFFCED5E}" name="עלות מתואמת" dataDxfId="5"/>
    <tableColumn id="13" xr3:uid="{3E97F094-92BF-4C38-A50F-5052359E31CF}" name="שעור מערך נקוב מונפק" dataDxfId="4"/>
    <tableColumn id="14" xr3:uid="{53414BB3-C03D-4085-9E7D-563031C4FAD6}" name="שעור מנכסי אפיק ההשקעה" dataDxfId="3"/>
    <tableColumn id="15" xr3:uid="{5D51A287-57E4-468B-9B06-E6E6B7B58770}" name="שעור מסך נכסי השקעה**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1.7109375" style="1" customWidth="1"/>
    <col min="2" max="2" width="47.28515625" style="9" customWidth="1"/>
    <col min="3" max="3" width="18" style="1" customWidth="1"/>
    <col min="4" max="4" width="20.140625" style="1" customWidth="1"/>
    <col min="5" max="9" width="6.7109375" style="1" hidden="1"/>
    <col min="10" max="10" width="12.7109375" style="1" hidden="1"/>
    <col min="11" max="11" width="8.28515625" style="1" hidden="1"/>
    <col min="12" max="13" width="6.7109375" style="1" hidden="1"/>
    <col min="14" max="14" width="17.85546875" style="1" hidden="1"/>
    <col min="15" max="30" width="6.7109375" style="1" hidden="1"/>
    <col min="31" max="33" width="7.7109375" style="1" hidden="1"/>
    <col min="34" max="34" width="7.140625" style="1" hidden="1"/>
    <col min="35" max="35" width="6" style="1" hidden="1"/>
    <col min="36" max="16384" width="9.140625" style="1" hidden="1"/>
  </cols>
  <sheetData>
    <row r="1" spans="1:30">
      <c r="B1" s="2" t="s">
        <v>0</v>
      </c>
      <c r="C1" s="63" t="s">
        <v>4604</v>
      </c>
    </row>
    <row r="2" spans="1:30">
      <c r="B2" s="2" t="s">
        <v>1</v>
      </c>
      <c r="C2" s="9" t="s">
        <v>3591</v>
      </c>
    </row>
    <row r="3" spans="1:30">
      <c r="B3" s="2" t="s">
        <v>2</v>
      </c>
      <c r="C3" s="20" t="s">
        <v>3592</v>
      </c>
    </row>
    <row r="4" spans="1:30">
      <c r="B4" s="2" t="s">
        <v>3</v>
      </c>
      <c r="C4" s="64" t="s">
        <v>165</v>
      </c>
    </row>
    <row r="5" spans="1:30" ht="18.75">
      <c r="A5" s="89" t="s">
        <v>4605</v>
      </c>
      <c r="B5" s="88" t="s">
        <v>4</v>
      </c>
      <c r="C5" s="90" t="s">
        <v>4606</v>
      </c>
      <c r="D5" s="91" t="s">
        <v>4607</v>
      </c>
    </row>
    <row r="6" spans="1:30" s="3" customFormat="1">
      <c r="A6" s="92" t="s">
        <v>4605</v>
      </c>
      <c r="B6" s="93" t="s">
        <v>4605</v>
      </c>
      <c r="C6" s="40" t="s">
        <v>5</v>
      </c>
      <c r="D6" s="41" t="s">
        <v>159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3" customFormat="1">
      <c r="A7" s="92" t="s">
        <v>4605</v>
      </c>
      <c r="B7" s="93" t="s">
        <v>4605</v>
      </c>
      <c r="C7" s="42" t="s">
        <v>6</v>
      </c>
      <c r="D7" s="43" t="s">
        <v>7</v>
      </c>
    </row>
    <row r="8" spans="1:30" s="4" customFormat="1" ht="20.25">
      <c r="A8" s="94" t="s">
        <v>4605</v>
      </c>
      <c r="B8" s="95" t="s">
        <v>4605</v>
      </c>
      <c r="C8" s="45" t="s">
        <v>8</v>
      </c>
      <c r="D8" s="44" t="s">
        <v>9</v>
      </c>
      <c r="J8" s="3"/>
      <c r="K8" s="3"/>
      <c r="L8" s="3"/>
      <c r="M8" s="3"/>
      <c r="N8" s="3"/>
      <c r="O8" s="3"/>
    </row>
    <row r="9" spans="1:30" s="4" customFormat="1" ht="20.25">
      <c r="A9" s="94" t="s">
        <v>4605</v>
      </c>
      <c r="B9" s="46" t="s">
        <v>10</v>
      </c>
      <c r="C9" s="96" t="s">
        <v>4605</v>
      </c>
      <c r="D9" s="97" t="s">
        <v>4605</v>
      </c>
      <c r="J9" s="3"/>
      <c r="K9" s="3"/>
      <c r="L9" s="3"/>
      <c r="M9" s="3"/>
      <c r="N9" s="3"/>
      <c r="O9" s="3"/>
    </row>
    <row r="10" spans="1:30">
      <c r="A10" s="6" t="s">
        <v>11</v>
      </c>
      <c r="B10" s="47" t="s">
        <v>12</v>
      </c>
      <c r="C10" s="53">
        <f>מזומנים!I8</f>
        <v>1892709.689579454</v>
      </c>
      <c r="D10" s="61">
        <f>C10/$C$41</f>
        <v>0.11489632750900255</v>
      </c>
      <c r="J10" s="3"/>
      <c r="K10" s="3"/>
      <c r="L10" s="3"/>
      <c r="M10" s="3"/>
      <c r="N10" s="3"/>
      <c r="O10" s="3"/>
    </row>
    <row r="11" spans="1:30">
      <c r="A11" s="89" t="s">
        <v>4605</v>
      </c>
      <c r="B11" s="47" t="s">
        <v>13</v>
      </c>
      <c r="C11" s="98" t="s">
        <v>4605</v>
      </c>
      <c r="D11" s="98" t="s">
        <v>4605</v>
      </c>
      <c r="J11" s="3"/>
      <c r="K11" s="3"/>
      <c r="L11" s="3"/>
      <c r="M11" s="3"/>
      <c r="N11" s="3"/>
      <c r="O11" s="3"/>
    </row>
    <row r="12" spans="1:30">
      <c r="A12" s="7" t="s">
        <v>11</v>
      </c>
      <c r="B12" s="48" t="s">
        <v>14</v>
      </c>
      <c r="C12" s="55">
        <v>1737126.0117096866</v>
      </c>
      <c r="D12" s="56">
        <f t="shared" ref="D12:D21" si="0">C12/$C$41</f>
        <v>0.1054516708318595</v>
      </c>
      <c r="J12" s="3"/>
      <c r="K12" s="3"/>
      <c r="L12" s="3"/>
      <c r="M12" s="3"/>
      <c r="N12" s="3"/>
      <c r="O12" s="3"/>
    </row>
    <row r="13" spans="1:30">
      <c r="A13" s="7" t="s">
        <v>11</v>
      </c>
      <c r="B13" s="48" t="s">
        <v>15</v>
      </c>
      <c r="C13" s="55">
        <v>0</v>
      </c>
      <c r="D13" s="56">
        <f t="shared" si="0"/>
        <v>0</v>
      </c>
      <c r="J13" s="3"/>
      <c r="K13" s="3"/>
      <c r="L13" s="3"/>
      <c r="M13" s="3"/>
      <c r="N13" s="3"/>
      <c r="O13" s="3"/>
    </row>
    <row r="14" spans="1:30">
      <c r="A14" s="7" t="s">
        <v>11</v>
      </c>
      <c r="B14" s="48" t="s">
        <v>16</v>
      </c>
      <c r="C14" s="55">
        <v>2109436.8424043893</v>
      </c>
      <c r="D14" s="56">
        <f t="shared" si="0"/>
        <v>0.12805267899183365</v>
      </c>
      <c r="J14" s="3"/>
      <c r="K14" s="3"/>
      <c r="L14" s="3"/>
      <c r="M14" s="3"/>
      <c r="N14" s="3"/>
      <c r="O14" s="3"/>
    </row>
    <row r="15" spans="1:30">
      <c r="A15" s="7" t="s">
        <v>11</v>
      </c>
      <c r="B15" s="48" t="s">
        <v>17</v>
      </c>
      <c r="C15" s="55">
        <v>2491759.7100980696</v>
      </c>
      <c r="D15" s="56">
        <f t="shared" si="0"/>
        <v>0.15126146460885792</v>
      </c>
      <c r="J15" s="3"/>
      <c r="K15" s="3"/>
      <c r="L15" s="3"/>
      <c r="M15" s="3"/>
      <c r="N15" s="3"/>
      <c r="O15" s="3"/>
    </row>
    <row r="16" spans="1:30">
      <c r="A16" s="7" t="s">
        <v>11</v>
      </c>
      <c r="B16" s="48" t="s">
        <v>163</v>
      </c>
      <c r="C16" s="55">
        <v>2221299.8083035001</v>
      </c>
      <c r="D16" s="56">
        <f t="shared" si="0"/>
        <v>0.13484328403646062</v>
      </c>
      <c r="J16" s="3"/>
      <c r="K16" s="3"/>
      <c r="L16" s="3"/>
      <c r="M16" s="3"/>
      <c r="N16" s="3"/>
      <c r="O16" s="3"/>
    </row>
    <row r="17" spans="1:15">
      <c r="A17" s="7" t="s">
        <v>11</v>
      </c>
      <c r="B17" s="48" t="s">
        <v>18</v>
      </c>
      <c r="C17" s="55">
        <v>182248.91380022958</v>
      </c>
      <c r="D17" s="56">
        <f t="shared" si="0"/>
        <v>1.106336117125485E-2</v>
      </c>
      <c r="J17" s="3"/>
      <c r="K17" s="3"/>
      <c r="L17" s="3"/>
      <c r="M17" s="3"/>
      <c r="N17" s="3"/>
      <c r="O17" s="3"/>
    </row>
    <row r="18" spans="1:15">
      <c r="A18" s="7" t="s">
        <v>11</v>
      </c>
      <c r="B18" s="48" t="s">
        <v>19</v>
      </c>
      <c r="C18" s="55">
        <v>266.65672814939899</v>
      </c>
      <c r="D18" s="56">
        <f t="shared" si="0"/>
        <v>1.6187310150422441E-5</v>
      </c>
      <c r="J18" s="3"/>
      <c r="K18" s="3"/>
      <c r="L18" s="3"/>
      <c r="M18" s="3"/>
      <c r="N18" s="3"/>
      <c r="O18" s="3"/>
    </row>
    <row r="19" spans="1:15">
      <c r="A19" s="7" t="s">
        <v>11</v>
      </c>
      <c r="B19" s="48" t="s">
        <v>20</v>
      </c>
      <c r="C19" s="55">
        <v>6666.4786860000004</v>
      </c>
      <c r="D19" s="56">
        <f t="shared" si="0"/>
        <v>4.0468642531683256E-4</v>
      </c>
      <c r="J19" s="3"/>
      <c r="K19" s="3"/>
      <c r="L19" s="3"/>
      <c r="M19" s="3"/>
      <c r="N19" s="3"/>
      <c r="O19" s="3"/>
    </row>
    <row r="20" spans="1:15">
      <c r="A20" s="7" t="s">
        <v>11</v>
      </c>
      <c r="B20" s="48" t="s">
        <v>21</v>
      </c>
      <c r="C20" s="55">
        <v>61958.260721869228</v>
      </c>
      <c r="D20" s="56">
        <f t="shared" si="0"/>
        <v>3.76115611125222E-3</v>
      </c>
      <c r="J20" s="3"/>
      <c r="K20" s="3"/>
      <c r="L20" s="3"/>
      <c r="M20" s="3"/>
      <c r="N20" s="3"/>
      <c r="O20" s="3"/>
    </row>
    <row r="21" spans="1:15">
      <c r="A21" s="7" t="s">
        <v>11</v>
      </c>
      <c r="B21" s="48" t="s">
        <v>22</v>
      </c>
      <c r="C21" s="55">
        <v>0</v>
      </c>
      <c r="D21" s="56">
        <f t="shared" si="0"/>
        <v>0</v>
      </c>
      <c r="J21" s="3"/>
      <c r="K21" s="3"/>
      <c r="L21" s="3"/>
      <c r="M21" s="3"/>
      <c r="N21" s="3"/>
      <c r="O21" s="3"/>
    </row>
    <row r="22" spans="1:15">
      <c r="A22" s="89" t="s">
        <v>4605</v>
      </c>
      <c r="B22" s="47" t="s">
        <v>23</v>
      </c>
      <c r="C22" s="98" t="s">
        <v>4605</v>
      </c>
      <c r="D22" s="98" t="s">
        <v>4605</v>
      </c>
      <c r="J22" s="3"/>
      <c r="K22" s="3"/>
      <c r="L22" s="3"/>
      <c r="M22" s="3"/>
      <c r="N22" s="3"/>
      <c r="O22" s="3"/>
    </row>
    <row r="23" spans="1:15">
      <c r="A23" s="7" t="s">
        <v>11</v>
      </c>
      <c r="B23" s="48" t="s">
        <v>24</v>
      </c>
      <c r="C23" s="55">
        <v>0</v>
      </c>
      <c r="D23" s="56">
        <f t="shared" ref="D23:D36" si="1">C23/$C$41</f>
        <v>0</v>
      </c>
      <c r="J23" s="3"/>
      <c r="K23" s="3"/>
      <c r="L23" s="3"/>
      <c r="M23" s="3"/>
      <c r="N23" s="3"/>
      <c r="O23" s="3"/>
    </row>
    <row r="24" spans="1:15">
      <c r="A24" s="7" t="s">
        <v>11</v>
      </c>
      <c r="B24" s="48" t="s">
        <v>25</v>
      </c>
      <c r="C24" s="55">
        <v>12740.169900041999</v>
      </c>
      <c r="D24" s="56">
        <f t="shared" si="1"/>
        <v>7.7338787951194304E-4</v>
      </c>
      <c r="J24" s="3"/>
      <c r="K24" s="3"/>
      <c r="L24" s="3"/>
      <c r="M24" s="3"/>
      <c r="N24" s="3"/>
      <c r="O24" s="3"/>
    </row>
    <row r="25" spans="1:15">
      <c r="A25" s="7" t="s">
        <v>11</v>
      </c>
      <c r="B25" s="48" t="s">
        <v>16</v>
      </c>
      <c r="C25" s="55">
        <v>141290.90491164403</v>
      </c>
      <c r="D25" s="56">
        <f t="shared" si="1"/>
        <v>8.57701853282033E-3</v>
      </c>
      <c r="J25" s="3"/>
      <c r="K25" s="3"/>
      <c r="L25" s="3"/>
      <c r="M25" s="3"/>
      <c r="N25" s="3"/>
      <c r="O25" s="3"/>
    </row>
    <row r="26" spans="1:15">
      <c r="A26" s="7" t="s">
        <v>11</v>
      </c>
      <c r="B26" s="48" t="s">
        <v>26</v>
      </c>
      <c r="C26" s="55">
        <v>408974.56162344012</v>
      </c>
      <c r="D26" s="56">
        <f t="shared" si="1"/>
        <v>2.4826668048377919E-2</v>
      </c>
      <c r="J26" s="3"/>
      <c r="K26" s="3"/>
      <c r="L26" s="3"/>
      <c r="M26" s="3"/>
      <c r="N26" s="3"/>
      <c r="O26" s="3"/>
    </row>
    <row r="27" spans="1:15">
      <c r="A27" s="7" t="s">
        <v>11</v>
      </c>
      <c r="B27" s="48" t="s">
        <v>27</v>
      </c>
      <c r="C27" s="55">
        <v>2858083.400803681</v>
      </c>
      <c r="D27" s="56">
        <f t="shared" si="1"/>
        <v>0.17349902537866113</v>
      </c>
      <c r="J27" s="3"/>
      <c r="K27" s="3"/>
      <c r="L27" s="3"/>
      <c r="M27" s="3"/>
      <c r="N27" s="3"/>
      <c r="O27" s="3"/>
    </row>
    <row r="28" spans="1:15">
      <c r="A28" s="7" t="s">
        <v>11</v>
      </c>
      <c r="B28" s="48" t="s">
        <v>28</v>
      </c>
      <c r="C28" s="55">
        <v>728.80034632210186</v>
      </c>
      <c r="D28" s="56">
        <f t="shared" si="1"/>
        <v>4.4241588522909882E-5</v>
      </c>
      <c r="J28" s="3"/>
      <c r="K28" s="3"/>
      <c r="L28" s="3"/>
      <c r="M28" s="3"/>
      <c r="N28" s="3"/>
      <c r="O28" s="3"/>
    </row>
    <row r="29" spans="1:15">
      <c r="A29" s="7" t="s">
        <v>11</v>
      </c>
      <c r="B29" s="48" t="s">
        <v>29</v>
      </c>
      <c r="C29" s="55">
        <v>70.528711680800001</v>
      </c>
      <c r="D29" s="56">
        <f t="shared" si="1"/>
        <v>4.2814225555456137E-6</v>
      </c>
      <c r="J29" s="3"/>
      <c r="K29" s="3"/>
      <c r="L29" s="3"/>
      <c r="M29" s="3"/>
      <c r="N29" s="3"/>
      <c r="O29" s="3"/>
    </row>
    <row r="30" spans="1:15">
      <c r="A30" s="7" t="s">
        <v>11</v>
      </c>
      <c r="B30" s="48" t="s">
        <v>30</v>
      </c>
      <c r="C30" s="55">
        <v>235107.31767362577</v>
      </c>
      <c r="D30" s="56">
        <f t="shared" si="1"/>
        <v>1.4272113425484756E-2</v>
      </c>
      <c r="J30" s="3"/>
      <c r="K30" s="3"/>
      <c r="L30" s="3"/>
      <c r="M30" s="3"/>
      <c r="N30" s="3"/>
      <c r="O30" s="3"/>
    </row>
    <row r="31" spans="1:15">
      <c r="A31" s="7" t="s">
        <v>11</v>
      </c>
      <c r="B31" s="48" t="s">
        <v>31</v>
      </c>
      <c r="C31" s="55">
        <v>0</v>
      </c>
      <c r="D31" s="56">
        <f t="shared" si="1"/>
        <v>0</v>
      </c>
      <c r="J31" s="3"/>
      <c r="K31" s="3"/>
      <c r="L31" s="3"/>
      <c r="M31" s="3"/>
      <c r="N31" s="3"/>
      <c r="O31" s="3"/>
    </row>
    <row r="32" spans="1:15">
      <c r="A32" s="7" t="s">
        <v>11</v>
      </c>
      <c r="B32" s="47" t="s">
        <v>32</v>
      </c>
      <c r="C32" s="55">
        <v>2025585.3203551953</v>
      </c>
      <c r="D32" s="56">
        <f t="shared" si="1"/>
        <v>0.12296249955621549</v>
      </c>
      <c r="J32" s="3"/>
      <c r="K32" s="3"/>
      <c r="L32" s="3"/>
      <c r="M32" s="3"/>
      <c r="N32" s="3"/>
      <c r="O32" s="3"/>
    </row>
    <row r="33" spans="1:15">
      <c r="A33" s="7" t="s">
        <v>11</v>
      </c>
      <c r="B33" s="47" t="s">
        <v>33</v>
      </c>
      <c r="C33" s="55">
        <v>0</v>
      </c>
      <c r="D33" s="56">
        <f t="shared" si="1"/>
        <v>0</v>
      </c>
      <c r="J33" s="3"/>
      <c r="K33" s="3"/>
      <c r="L33" s="3"/>
      <c r="M33" s="3"/>
      <c r="N33" s="3"/>
      <c r="O33" s="3"/>
    </row>
    <row r="34" spans="1:15">
      <c r="A34" s="7" t="s">
        <v>11</v>
      </c>
      <c r="B34" s="47" t="s">
        <v>34</v>
      </c>
      <c r="C34" s="55">
        <f>'זכויות מקרקעין'!F8</f>
        <v>299099.91659000004</v>
      </c>
      <c r="D34" s="56">
        <f t="shared" si="1"/>
        <v>1.8156763376678091E-2</v>
      </c>
      <c r="J34" s="3"/>
      <c r="K34" s="3"/>
      <c r="L34" s="3"/>
      <c r="M34" s="3"/>
      <c r="N34" s="3"/>
      <c r="O34" s="3"/>
    </row>
    <row r="35" spans="1:15">
      <c r="A35" s="7" t="s">
        <v>11</v>
      </c>
      <c r="B35" s="47" t="s">
        <v>35</v>
      </c>
      <c r="C35" s="55">
        <v>0</v>
      </c>
      <c r="D35" s="56">
        <f t="shared" si="1"/>
        <v>0</v>
      </c>
      <c r="J35" s="3"/>
      <c r="K35" s="3"/>
      <c r="L35" s="3"/>
      <c r="M35" s="3"/>
      <c r="N35" s="3"/>
      <c r="O35" s="3"/>
    </row>
    <row r="36" spans="1:15">
      <c r="A36" s="7" t="s">
        <v>11</v>
      </c>
      <c r="B36" s="47" t="s">
        <v>36</v>
      </c>
      <c r="C36" s="55">
        <f>'השקעות אחרות '!H8</f>
        <v>-211957.58152484358</v>
      </c>
      <c r="D36" s="56">
        <f t="shared" si="1"/>
        <v>-1.2866816204816717E-2</v>
      </c>
      <c r="J36" s="3"/>
      <c r="K36" s="3"/>
      <c r="L36" s="3"/>
      <c r="M36" s="3"/>
      <c r="N36" s="3"/>
      <c r="O36" s="3"/>
    </row>
    <row r="37" spans="1:15">
      <c r="A37" s="99" t="s">
        <v>4605</v>
      </c>
      <c r="B37" s="49" t="s">
        <v>37</v>
      </c>
      <c r="C37" s="98" t="s">
        <v>4605</v>
      </c>
      <c r="D37" s="98" t="s">
        <v>4605</v>
      </c>
      <c r="J37" s="3"/>
      <c r="K37" s="3"/>
      <c r="L37" s="3"/>
      <c r="M37" s="3"/>
      <c r="N37" s="3"/>
      <c r="O37" s="3"/>
    </row>
    <row r="38" spans="1:15">
      <c r="A38" s="7" t="s">
        <v>11</v>
      </c>
      <c r="B38" s="50" t="s">
        <v>38</v>
      </c>
      <c r="C38" s="55">
        <v>0</v>
      </c>
      <c r="D38" s="56">
        <f t="shared" ref="D38:D41" si="2">C38/$C$41</f>
        <v>0</v>
      </c>
      <c r="J38" s="3"/>
      <c r="K38" s="3"/>
      <c r="L38" s="3"/>
      <c r="M38" s="3"/>
      <c r="N38" s="3"/>
      <c r="O38" s="3"/>
    </row>
    <row r="39" spans="1:15">
      <c r="A39" s="7" t="s">
        <v>11</v>
      </c>
      <c r="B39" s="50" t="s">
        <v>39</v>
      </c>
      <c r="C39" s="55">
        <v>0</v>
      </c>
      <c r="D39" s="56">
        <f t="shared" si="2"/>
        <v>0</v>
      </c>
      <c r="J39" s="3"/>
      <c r="K39" s="3"/>
      <c r="L39" s="3"/>
      <c r="M39" s="3"/>
      <c r="N39" s="3"/>
      <c r="O39" s="3"/>
    </row>
    <row r="40" spans="1:15">
      <c r="A40" s="7" t="s">
        <v>11</v>
      </c>
      <c r="B40" s="50" t="s">
        <v>40</v>
      </c>
      <c r="C40" s="55">
        <v>0</v>
      </c>
      <c r="D40" s="56">
        <f t="shared" si="2"/>
        <v>0</v>
      </c>
      <c r="J40" s="3"/>
      <c r="K40" s="3"/>
      <c r="L40" s="3"/>
      <c r="M40" s="3"/>
      <c r="N40" s="3"/>
      <c r="O40" s="3"/>
    </row>
    <row r="41" spans="1:15">
      <c r="A41" s="89" t="s">
        <v>4605</v>
      </c>
      <c r="B41" s="50" t="s">
        <v>41</v>
      </c>
      <c r="C41" s="55">
        <f>SUM(C10:C40)</f>
        <v>16473195.711422136</v>
      </c>
      <c r="D41" s="56">
        <f t="shared" si="2"/>
        <v>1</v>
      </c>
      <c r="J41" s="3"/>
      <c r="K41" s="3"/>
      <c r="L41" s="3"/>
      <c r="M41" s="3"/>
      <c r="N41" s="3"/>
      <c r="O41" s="3"/>
    </row>
    <row r="42" spans="1:15">
      <c r="A42" s="7" t="s">
        <v>11</v>
      </c>
      <c r="B42" s="51" t="s">
        <v>42</v>
      </c>
      <c r="C42" s="55">
        <f>'יתרת התחייבות להשקעה'!B8</f>
        <v>1782412.5363032306</v>
      </c>
      <c r="D42" s="56">
        <f>C42/$C$41</f>
        <v>0.1082007746115313</v>
      </c>
      <c r="J42" s="3"/>
      <c r="K42" s="3"/>
      <c r="L42" s="3"/>
      <c r="M42" s="3"/>
      <c r="N42" s="3"/>
      <c r="O42" s="3"/>
    </row>
    <row r="43" spans="1:15">
      <c r="A43" s="89" t="s">
        <v>4605</v>
      </c>
      <c r="B43" s="8" t="s">
        <v>166</v>
      </c>
      <c r="C43" s="89" t="s">
        <v>4605</v>
      </c>
      <c r="D43" s="89" t="s">
        <v>4605</v>
      </c>
      <c r="J43" s="3"/>
      <c r="K43" s="3"/>
      <c r="L43" s="3"/>
      <c r="M43" s="3"/>
      <c r="N43" s="3"/>
      <c r="O43" s="3"/>
    </row>
    <row r="44" spans="1:15">
      <c r="A44" s="89" t="s">
        <v>4605</v>
      </c>
      <c r="B44" s="100" t="s">
        <v>4605</v>
      </c>
      <c r="C44" s="10" t="s">
        <v>43</v>
      </c>
      <c r="D44" s="11" t="s">
        <v>44</v>
      </c>
      <c r="J44" s="3"/>
      <c r="K44" s="3"/>
      <c r="L44" s="3"/>
      <c r="M44" s="3"/>
      <c r="N44" s="3"/>
      <c r="O44" s="3"/>
    </row>
    <row r="45" spans="1:15">
      <c r="A45" s="89" t="s">
        <v>4605</v>
      </c>
      <c r="B45" s="100" t="s">
        <v>4605</v>
      </c>
      <c r="C45" s="10" t="s">
        <v>8</v>
      </c>
      <c r="D45" s="10" t="s">
        <v>9</v>
      </c>
      <c r="J45" s="3"/>
      <c r="K45" s="3"/>
      <c r="L45" s="3"/>
      <c r="M45" s="3"/>
      <c r="N45" s="3"/>
      <c r="O45" s="3"/>
    </row>
    <row r="46" spans="1:15">
      <c r="A46" s="89" t="s">
        <v>4605</v>
      </c>
      <c r="B46" s="100" t="s">
        <v>4605</v>
      </c>
      <c r="C46" t="s">
        <v>102</v>
      </c>
      <c r="D46" s="60">
        <v>4.0115999999999996</v>
      </c>
      <c r="J46" s="3"/>
      <c r="K46" s="3"/>
      <c r="L46" s="3"/>
      <c r="M46" s="3"/>
      <c r="N46" s="3"/>
      <c r="O46" s="3"/>
    </row>
    <row r="47" spans="1:15">
      <c r="A47" s="89" t="s">
        <v>4605</v>
      </c>
      <c r="B47" s="100" t="s">
        <v>4605</v>
      </c>
      <c r="C47" t="s">
        <v>107</v>
      </c>
      <c r="D47" s="60">
        <v>2.4786000000000001</v>
      </c>
      <c r="J47" s="3"/>
      <c r="K47" s="3"/>
      <c r="L47" s="3"/>
      <c r="M47" s="3"/>
      <c r="N47" s="3"/>
      <c r="O47" s="3"/>
    </row>
    <row r="48" spans="1:15">
      <c r="A48" s="89" t="s">
        <v>4605</v>
      </c>
      <c r="B48" s="100" t="s">
        <v>4605</v>
      </c>
      <c r="C48" t="s">
        <v>100</v>
      </c>
      <c r="D48" s="60">
        <v>3.6269999999999998</v>
      </c>
      <c r="J48" s="3"/>
      <c r="K48" s="3"/>
      <c r="L48" s="3"/>
      <c r="M48" s="3"/>
      <c r="N48" s="3"/>
      <c r="O48" s="3"/>
    </row>
    <row r="49" spans="1:15">
      <c r="A49" s="89" t="s">
        <v>4605</v>
      </c>
      <c r="B49" s="100" t="s">
        <v>4605</v>
      </c>
      <c r="C49" t="s">
        <v>171</v>
      </c>
      <c r="D49" s="60">
        <v>0.46289999999999998</v>
      </c>
      <c r="J49" s="3"/>
      <c r="K49" s="3"/>
      <c r="L49" s="3"/>
      <c r="M49" s="3"/>
      <c r="N49" s="3"/>
      <c r="O49" s="3"/>
    </row>
    <row r="50" spans="1:15">
      <c r="A50" s="89" t="s">
        <v>4605</v>
      </c>
      <c r="B50" s="100" t="s">
        <v>4605</v>
      </c>
      <c r="C50" t="s">
        <v>105</v>
      </c>
      <c r="D50" s="60">
        <v>2.7391000000000001</v>
      </c>
      <c r="J50" s="3"/>
      <c r="K50" s="3"/>
      <c r="L50" s="3"/>
      <c r="M50" s="3"/>
      <c r="N50" s="3"/>
      <c r="O50" s="3"/>
    </row>
    <row r="51" spans="1:15">
      <c r="A51" s="89" t="s">
        <v>4605</v>
      </c>
      <c r="B51" s="100" t="s">
        <v>4605</v>
      </c>
      <c r="C51" t="s">
        <v>168</v>
      </c>
      <c r="D51" s="60">
        <v>2.5637E-2</v>
      </c>
      <c r="J51" s="3"/>
      <c r="K51" s="3"/>
      <c r="L51" s="3"/>
      <c r="M51" s="3"/>
      <c r="N51" s="3"/>
      <c r="O51" s="3"/>
    </row>
    <row r="52" spans="1:15">
      <c r="A52" s="89" t="s">
        <v>4605</v>
      </c>
      <c r="B52" s="100" t="s">
        <v>4605</v>
      </c>
      <c r="C52" t="s">
        <v>170</v>
      </c>
      <c r="D52" s="60">
        <v>0.53820000000000001</v>
      </c>
      <c r="J52" s="3"/>
      <c r="K52" s="3"/>
      <c r="L52" s="3"/>
      <c r="M52" s="3"/>
      <c r="N52" s="3"/>
      <c r="O52" s="3"/>
    </row>
    <row r="53" spans="1:15">
      <c r="A53" s="89" t="s">
        <v>4605</v>
      </c>
      <c r="B53" s="100" t="s">
        <v>4605</v>
      </c>
      <c r="C53" t="s">
        <v>172</v>
      </c>
      <c r="D53" s="60">
        <v>0.35589999999999999</v>
      </c>
      <c r="J53" s="3"/>
      <c r="K53" s="3"/>
      <c r="L53" s="3"/>
      <c r="M53" s="3"/>
      <c r="N53" s="3"/>
      <c r="O53" s="3"/>
    </row>
    <row r="54" spans="1:15">
      <c r="A54" s="89" t="s">
        <v>4605</v>
      </c>
      <c r="B54" s="100" t="s">
        <v>4605</v>
      </c>
      <c r="C54" t="s">
        <v>169</v>
      </c>
      <c r="D54" s="60">
        <v>0.36270000000000002</v>
      </c>
      <c r="J54" s="3"/>
      <c r="K54" s="3"/>
      <c r="L54" s="3"/>
      <c r="M54" s="3"/>
      <c r="N54" s="3"/>
      <c r="O54" s="3"/>
    </row>
    <row r="55" spans="1:15">
      <c r="A55" s="89" t="s">
        <v>4605</v>
      </c>
      <c r="B55" s="100" t="s">
        <v>4605</v>
      </c>
      <c r="C55" t="s">
        <v>104</v>
      </c>
      <c r="D55" s="60">
        <v>4.6208999999999998</v>
      </c>
      <c r="J55" s="3"/>
      <c r="K55" s="3"/>
      <c r="L55" s="3"/>
      <c r="M55" s="3"/>
      <c r="N55" s="3"/>
      <c r="O55" s="3"/>
    </row>
    <row r="56" spans="1:15">
      <c r="A56" s="89" t="s">
        <v>4605</v>
      </c>
      <c r="B56" s="100" t="s">
        <v>4605</v>
      </c>
      <c r="C56" t="s">
        <v>167</v>
      </c>
      <c r="D56" s="60">
        <v>4.3135000000000003</v>
      </c>
      <c r="J56" s="3"/>
      <c r="K56" s="3"/>
      <c r="L56" s="3"/>
      <c r="M56" s="3"/>
      <c r="N56" s="3"/>
      <c r="O56" s="3"/>
    </row>
    <row r="57" spans="1:15" hidden="1">
      <c r="C57"/>
      <c r="D57"/>
      <c r="J57" s="3"/>
      <c r="K57" s="3"/>
      <c r="L57" s="3"/>
      <c r="M57" s="3"/>
      <c r="N57" s="3"/>
      <c r="O57" s="3"/>
    </row>
    <row r="58" spans="1:15" hidden="1">
      <c r="C58"/>
      <c r="D58"/>
      <c r="J58" s="3"/>
      <c r="K58" s="3"/>
      <c r="L58" s="3"/>
      <c r="M58" s="3"/>
      <c r="N58" s="3"/>
      <c r="O58" s="3"/>
    </row>
    <row r="59" spans="1:15" hidden="1">
      <c r="C59"/>
      <c r="D59"/>
      <c r="J59" s="3"/>
      <c r="K59" s="3"/>
      <c r="L59" s="3"/>
      <c r="M59" s="3"/>
      <c r="N59" s="3"/>
      <c r="O59" s="3"/>
    </row>
    <row r="60" spans="1:15" hidden="1">
      <c r="C60"/>
      <c r="D60"/>
      <c r="J60" s="3"/>
      <c r="K60" s="3"/>
      <c r="L60" s="3"/>
      <c r="M60" s="3"/>
      <c r="N60" s="3"/>
      <c r="O60" s="3"/>
    </row>
    <row r="61" spans="1:15" hidden="1">
      <c r="C61"/>
      <c r="D61"/>
      <c r="J61" s="3"/>
      <c r="K61" s="3"/>
      <c r="L61" s="3"/>
      <c r="M61" s="3"/>
      <c r="N61" s="3"/>
      <c r="O61" s="3"/>
    </row>
    <row r="62" spans="1:15" hidden="1">
      <c r="C62"/>
      <c r="D62"/>
      <c r="J62" s="3"/>
      <c r="K62" s="3"/>
      <c r="L62" s="3"/>
      <c r="M62" s="3"/>
      <c r="N62" s="3"/>
      <c r="O62" s="3"/>
    </row>
    <row r="63" spans="1:15" hidden="1">
      <c r="C63"/>
      <c r="D63"/>
      <c r="J63" s="3"/>
      <c r="K63" s="3"/>
      <c r="L63" s="3"/>
      <c r="M63" s="3"/>
      <c r="N63" s="3"/>
      <c r="O63" s="3"/>
    </row>
    <row r="64" spans="1:15" hidden="1">
      <c r="C64"/>
      <c r="D64"/>
      <c r="J64" s="3"/>
      <c r="K64" s="3"/>
      <c r="L64" s="3"/>
      <c r="M64" s="3"/>
      <c r="N64" s="3"/>
      <c r="O64" s="3"/>
    </row>
    <row r="65" spans="3:15" hidden="1">
      <c r="C65"/>
      <c r="D65"/>
      <c r="J65" s="3"/>
      <c r="K65" s="3"/>
      <c r="L65" s="3"/>
      <c r="M65" s="3"/>
      <c r="N65" s="3"/>
      <c r="O65" s="3"/>
    </row>
    <row r="66" spans="3:15" hidden="1">
      <c r="C66"/>
      <c r="D66"/>
      <c r="J66" s="3"/>
      <c r="K66" s="3"/>
      <c r="L66" s="3"/>
      <c r="M66" s="3"/>
      <c r="N66" s="3"/>
      <c r="O66" s="3"/>
    </row>
    <row r="67" spans="3:15" hidden="1">
      <c r="C67"/>
      <c r="D67"/>
      <c r="J67" s="3"/>
      <c r="K67" s="3"/>
      <c r="L67" s="3"/>
      <c r="M67" s="3"/>
      <c r="N67" s="3"/>
      <c r="O67" s="3"/>
    </row>
    <row r="68" spans="3:15" hidden="1">
      <c r="C68"/>
      <c r="D68"/>
      <c r="J68" s="3"/>
      <c r="K68" s="3"/>
      <c r="L68" s="3"/>
      <c r="M68" s="3"/>
      <c r="N68" s="3"/>
      <c r="O68" s="3"/>
    </row>
    <row r="69" spans="3:15" hidden="1">
      <c r="C69"/>
      <c r="D69"/>
      <c r="J69" s="3"/>
      <c r="K69" s="3"/>
      <c r="L69" s="3"/>
      <c r="M69" s="3"/>
      <c r="N69" s="3"/>
      <c r="O69" s="3"/>
    </row>
    <row r="70" spans="3:15" hidden="1">
      <c r="C70"/>
      <c r="D70"/>
      <c r="J70" s="3"/>
      <c r="K70" s="3"/>
      <c r="L70" s="3"/>
      <c r="M70" s="3"/>
      <c r="N70" s="3"/>
      <c r="O70" s="3"/>
    </row>
    <row r="71" spans="3:15" hidden="1">
      <c r="C71"/>
      <c r="D71"/>
      <c r="J71" s="3"/>
      <c r="K71" s="3"/>
      <c r="L71" s="3"/>
      <c r="M71" s="3"/>
      <c r="N71" s="3"/>
      <c r="O71" s="3"/>
    </row>
    <row r="72" spans="3:15" hidden="1">
      <c r="C72"/>
      <c r="D72"/>
    </row>
    <row r="73" spans="3:15" hidden="1">
      <c r="C73"/>
      <c r="D73"/>
    </row>
    <row r="74" spans="3:15" hidden="1">
      <c r="C74"/>
      <c r="D74"/>
    </row>
    <row r="75" spans="3:15" hidden="1">
      <c r="C75"/>
      <c r="D75"/>
    </row>
    <row r="76" spans="3:15" hidden="1">
      <c r="C76"/>
      <c r="D76"/>
    </row>
    <row r="77" spans="3:15" hidden="1">
      <c r="C77"/>
      <c r="D77"/>
    </row>
    <row r="78" spans="3:15" hidden="1">
      <c r="C78"/>
      <c r="D78"/>
    </row>
    <row r="79" spans="3:15" hidden="1">
      <c r="C79"/>
      <c r="D79"/>
    </row>
    <row r="80" spans="3:15" hidden="1">
      <c r="C80"/>
      <c r="D80"/>
    </row>
    <row r="81" spans="3:4" hidden="1">
      <c r="C81"/>
      <c r="D81"/>
    </row>
    <row r="82" spans="3:4" hidden="1">
      <c r="C82"/>
      <c r="D82"/>
    </row>
    <row r="83" spans="3:4" hidden="1">
      <c r="C83"/>
      <c r="D83"/>
    </row>
    <row r="84" spans="3:4" hidden="1">
      <c r="C84"/>
      <c r="D84"/>
    </row>
    <row r="85" spans="3:4" hidden="1">
      <c r="C85"/>
      <c r="D85"/>
    </row>
    <row r="86" spans="3:4" hidden="1">
      <c r="C86"/>
      <c r="D86"/>
    </row>
    <row r="10000" spans="52:52" hidden="1">
      <c r="AZ10000"/>
    </row>
  </sheetData>
  <sortState xmlns:xlrd2="http://schemas.microsoft.com/office/spreadsheetml/2017/richdata2" ref="A46:AI56">
    <sortCondition ref="C46:C56"/>
  </sortState>
  <dataValidations count="1">
    <dataValidation allowBlank="1" showInputMessage="1" showErrorMessage="1" sqref="C1:C4" xr:uid="{C11C48F6-9259-4BDE-B1A3-582537F09449}"/>
  </dataValidations>
  <hyperlinks>
    <hyperlink ref="A10" location="מזומנים!A1" display="◄" xr:uid="{00000000-0004-0000-0000-000000000000}"/>
    <hyperlink ref="A12" location="'תעודות התחייבות ממשלתיו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ים- תעודות התחייבות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תעוד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מקרקעין!A1" display="◄" xr:uid="{00000000-0004-0000-0000-00001A000000}"/>
    <hyperlink ref="A36" location="'השקעות אחרות '!A1" display="◄" xr:uid="{00000000-0004-0000-0000-00001B000000}"/>
    <hyperlink ref="A42" location="'יתרות השקעה'!A1" display="◄" xr:uid="{00000000-0004-0000-0000-00001C000000}"/>
    <hyperlink ref="A35" location="'השקעה בחברות מוחזקות'!A1" display="◄" xr:uid="{00000000-0004-0000-0000-00001D000000}"/>
    <hyperlink ref="A38" location="'אג&quot;ח קונצרני סחיר'!A1" display="◄" xr:uid="{00000000-0004-0000-0000-00001E000000}"/>
    <hyperlink ref="A39" location="'אג&quot;ח קונצרני לא סחיר'!A1" display="◄" xr:uid="{00000000-0004-0000-0000-00001F000000}"/>
    <hyperlink ref="A40" location="'מסגרות אשראי מנוצלות ללווים'!A1" display="◄" xr:uid="{00000000-0004-0000-0000-000020000000}"/>
  </hyperlinks>
  <pageMargins left="0" right="0" top="0.5" bottom="0.5" header="0" footer="0.25"/>
  <pageSetup paperSize="9" scale="5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5.710937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1.5703125" style="13" customWidth="1"/>
    <col min="7" max="7" width="13.85546875" style="13" customWidth="1"/>
    <col min="8" max="8" width="15.5703125" style="13" customWidth="1"/>
    <col min="9" max="9" width="14.7109375" style="13" customWidth="1"/>
    <col min="10" max="10" width="26.85546875" style="13" customWidth="1"/>
    <col min="11" max="11" width="23.7109375" style="13" customWidth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2" s="1" customFormat="1">
      <c r="A1" s="2" t="s">
        <v>0</v>
      </c>
      <c r="B1" s="63" t="s">
        <v>4604</v>
      </c>
    </row>
    <row r="2" spans="1:12" s="1" customFormat="1">
      <c r="A2" s="2" t="s">
        <v>1</v>
      </c>
      <c r="B2" s="9" t="s">
        <v>3591</v>
      </c>
    </row>
    <row r="3" spans="1:12" s="1" customFormat="1">
      <c r="A3" s="2" t="s">
        <v>2</v>
      </c>
      <c r="B3" s="20" t="s">
        <v>3592</v>
      </c>
    </row>
    <row r="4" spans="1:12" s="1" customFormat="1">
      <c r="A4" s="2" t="s">
        <v>3</v>
      </c>
      <c r="B4" s="64" t="s">
        <v>165</v>
      </c>
    </row>
    <row r="5" spans="1:12" s="15" customFormat="1">
      <c r="A5" s="101" t="s">
        <v>45</v>
      </c>
      <c r="B5" s="35" t="s">
        <v>46</v>
      </c>
      <c r="C5" s="35" t="s">
        <v>47</v>
      </c>
      <c r="D5" s="35" t="s">
        <v>48</v>
      </c>
      <c r="E5" s="35" t="s">
        <v>49</v>
      </c>
      <c r="F5" s="35" t="s">
        <v>50</v>
      </c>
      <c r="G5" s="35" t="s">
        <v>51</v>
      </c>
      <c r="H5" s="35" t="s">
        <v>52</v>
      </c>
      <c r="I5" s="35" t="s">
        <v>53</v>
      </c>
      <c r="J5" s="35" t="s">
        <v>54</v>
      </c>
      <c r="K5" s="35" t="s">
        <v>55</v>
      </c>
      <c r="L5" s="13"/>
    </row>
    <row r="6" spans="1:12" s="15" customFormat="1">
      <c r="A6" s="102" t="s">
        <v>4605</v>
      </c>
      <c r="B6" s="103" t="s">
        <v>4605</v>
      </c>
      <c r="C6" s="103" t="s">
        <v>4605</v>
      </c>
      <c r="D6" s="103" t="s">
        <v>4605</v>
      </c>
      <c r="E6" s="103" t="s">
        <v>4605</v>
      </c>
      <c r="F6" s="103" t="s">
        <v>4605</v>
      </c>
      <c r="G6" s="16" t="s">
        <v>7</v>
      </c>
      <c r="H6" s="16" t="s">
        <v>7</v>
      </c>
      <c r="I6" s="16" t="s">
        <v>6</v>
      </c>
      <c r="J6" s="16" t="s">
        <v>7</v>
      </c>
      <c r="K6" s="16" t="s">
        <v>7</v>
      </c>
    </row>
    <row r="7" spans="1:12" s="17" customFormat="1" ht="20.25">
      <c r="A7" s="104" t="s">
        <v>4605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</row>
    <row r="8" spans="1:12" s="17" customFormat="1" ht="20.25">
      <c r="A8" s="18" t="s">
        <v>64</v>
      </c>
      <c r="B8" s="105" t="s">
        <v>4605</v>
      </c>
      <c r="C8" s="105" t="s">
        <v>4605</v>
      </c>
      <c r="D8" s="105" t="s">
        <v>4605</v>
      </c>
      <c r="E8" s="105" t="s">
        <v>4605</v>
      </c>
      <c r="F8" s="105" t="s">
        <v>4605</v>
      </c>
      <c r="G8" s="105" t="s">
        <v>4605</v>
      </c>
      <c r="H8" s="54">
        <v>0</v>
      </c>
      <c r="I8" s="53">
        <f>I9+I58</f>
        <v>1892709.689579454</v>
      </c>
      <c r="J8" s="54">
        <f>I8/$I$8</f>
        <v>1</v>
      </c>
      <c r="K8" s="54">
        <f>I8/'סכום נכסי הקרן'!$C$41</f>
        <v>0.11489632750900255</v>
      </c>
    </row>
    <row r="9" spans="1:12">
      <c r="A9" s="57" t="s">
        <v>173</v>
      </c>
      <c r="B9" s="106" t="s">
        <v>4605</v>
      </c>
      <c r="C9" s="107" t="s">
        <v>4605</v>
      </c>
      <c r="D9" s="107" t="s">
        <v>4605</v>
      </c>
      <c r="E9" s="107" t="s">
        <v>4605</v>
      </c>
      <c r="F9" s="107" t="s">
        <v>4605</v>
      </c>
      <c r="G9" s="107" t="s">
        <v>4605</v>
      </c>
      <c r="H9" s="58">
        <v>0</v>
      </c>
      <c r="I9" s="59">
        <f>I10+I16+I48+I50+I52+I54+I56</f>
        <v>1793207.0267416509</v>
      </c>
      <c r="J9" s="58">
        <f t="shared" ref="J9:J64" si="0">I9/$I$8</f>
        <v>0.94742846016712057</v>
      </c>
      <c r="K9" s="58">
        <f>I9/'סכום נכסי הקרן'!$C$41</f>
        <v>0.10885605065071147</v>
      </c>
    </row>
    <row r="10" spans="1:12">
      <c r="A10" s="57" t="s">
        <v>174</v>
      </c>
      <c r="B10" s="106" t="s">
        <v>4605</v>
      </c>
      <c r="C10" s="107" t="s">
        <v>4605</v>
      </c>
      <c r="D10" s="107" t="s">
        <v>4605</v>
      </c>
      <c r="E10" s="107" t="s">
        <v>4605</v>
      </c>
      <c r="F10" s="107" t="s">
        <v>4605</v>
      </c>
      <c r="G10" s="107" t="s">
        <v>4605</v>
      </c>
      <c r="H10" s="58">
        <v>0</v>
      </c>
      <c r="I10" s="59">
        <f>SUM(I11:I15)</f>
        <v>766751.64104999998</v>
      </c>
      <c r="J10" s="58">
        <f t="shared" si="0"/>
        <v>0.40510789651019669</v>
      </c>
      <c r="K10" s="58">
        <f>I10/'סכום נכסי הקרן'!$C$41</f>
        <v>4.6545409553918671E-2</v>
      </c>
    </row>
    <row r="11" spans="1:12">
      <c r="A11" s="62" t="s">
        <v>3566</v>
      </c>
      <c r="B11" t="s">
        <v>175</v>
      </c>
      <c r="C11">
        <v>11</v>
      </c>
      <c r="D11" t="s">
        <v>176</v>
      </c>
      <c r="E11" t="s">
        <v>177</v>
      </c>
      <c r="F11" t="s">
        <v>98</v>
      </c>
      <c r="G11" s="108" t="s">
        <v>4605</v>
      </c>
      <c r="H11" s="108" t="s">
        <v>4605</v>
      </c>
      <c r="I11" s="55">
        <f>10436.02392+114793.46932</f>
        <v>125229.49324000001</v>
      </c>
      <c r="J11" s="56">
        <f t="shared" si="0"/>
        <v>6.6164131736349413E-2</v>
      </c>
      <c r="K11" s="56">
        <f>I11/'סכום נכסי הקרן'!$C$41</f>
        <v>7.602015749328392E-3</v>
      </c>
    </row>
    <row r="12" spans="1:12">
      <c r="A12" s="62" t="s">
        <v>3567</v>
      </c>
      <c r="B12" t="s">
        <v>178</v>
      </c>
      <c r="C12">
        <v>12</v>
      </c>
      <c r="D12" t="s">
        <v>176</v>
      </c>
      <c r="E12" t="s">
        <v>177</v>
      </c>
      <c r="F12" t="s">
        <v>98</v>
      </c>
      <c r="G12" s="108" t="s">
        <v>4605</v>
      </c>
      <c r="H12" s="108" t="s">
        <v>4605</v>
      </c>
      <c r="I12" s="55">
        <f>10916.05189+130262.33364</f>
        <v>141178.38553</v>
      </c>
      <c r="J12" s="56">
        <f t="shared" si="0"/>
        <v>7.4590618047381999E-2</v>
      </c>
      <c r="K12" s="56">
        <f>I12/'סכום נכסי הקרן'!$C$41</f>
        <v>8.5701880802709178E-3</v>
      </c>
    </row>
    <row r="13" spans="1:12">
      <c r="A13" s="62" t="s">
        <v>3568</v>
      </c>
      <c r="B13" t="s">
        <v>180</v>
      </c>
      <c r="C13">
        <v>10</v>
      </c>
      <c r="D13" t="s">
        <v>176</v>
      </c>
      <c r="E13" t="s">
        <v>177</v>
      </c>
      <c r="F13" t="s">
        <v>98</v>
      </c>
      <c r="G13" s="108" t="s">
        <v>4605</v>
      </c>
      <c r="H13" s="108" t="s">
        <v>4605</v>
      </c>
      <c r="I13" s="55">
        <f>273298.71787+200446.943+(1143497.12+27114.28)/1000+(70897.52+512.98+72942.43)/1000</f>
        <v>475060.62520000001</v>
      </c>
      <c r="J13" s="56">
        <f t="shared" si="0"/>
        <v>0.25099497710372842</v>
      </c>
      <c r="K13" s="56">
        <f>I13/'סכום נכסי הקרן'!$C$41</f>
        <v>2.8838401092424578E-2</v>
      </c>
    </row>
    <row r="14" spans="1:12">
      <c r="A14" s="62" t="s">
        <v>3569</v>
      </c>
      <c r="B14" s="62" t="s">
        <v>3570</v>
      </c>
      <c r="C14">
        <v>20</v>
      </c>
      <c r="D14" t="s">
        <v>176</v>
      </c>
      <c r="E14" t="s">
        <v>177</v>
      </c>
      <c r="F14" t="s">
        <v>98</v>
      </c>
      <c r="G14" s="108" t="s">
        <v>4605</v>
      </c>
      <c r="H14" s="108" t="s">
        <v>4605</v>
      </c>
      <c r="I14" s="55">
        <v>25212.30287</v>
      </c>
      <c r="J14" s="56">
        <f t="shared" si="0"/>
        <v>1.3320744860561255E-2</v>
      </c>
      <c r="K14" s="56">
        <f>I14/'סכום נכסי הקרן'!$C$41</f>
        <v>1.5305046641629085E-3</v>
      </c>
    </row>
    <row r="15" spans="1:12">
      <c r="A15" s="62" t="s">
        <v>3571</v>
      </c>
      <c r="B15" t="s">
        <v>179</v>
      </c>
      <c r="C15">
        <v>26</v>
      </c>
      <c r="D15" t="s">
        <v>176</v>
      </c>
      <c r="E15" t="s">
        <v>177</v>
      </c>
      <c r="F15" t="s">
        <v>98</v>
      </c>
      <c r="G15" s="108" t="s">
        <v>4605</v>
      </c>
      <c r="H15" s="108" t="s">
        <v>4605</v>
      </c>
      <c r="I15" s="55">
        <v>70.834209999999999</v>
      </c>
      <c r="J15" s="56">
        <f t="shared" si="0"/>
        <v>3.7424762175618611E-5</v>
      </c>
      <c r="K15" s="56">
        <f>I15/'סכום נכסי הקרן'!$C$41</f>
        <v>4.2999677318764075E-6</v>
      </c>
    </row>
    <row r="16" spans="1:12">
      <c r="A16" s="57" t="s">
        <v>181</v>
      </c>
      <c r="B16" s="109" t="s">
        <v>4605</v>
      </c>
      <c r="C16" s="110" t="s">
        <v>4605</v>
      </c>
      <c r="D16" s="110" t="s">
        <v>4605</v>
      </c>
      <c r="E16" s="110" t="s">
        <v>4605</v>
      </c>
      <c r="F16" s="110" t="s">
        <v>4605</v>
      </c>
      <c r="G16" s="110" t="s">
        <v>4605</v>
      </c>
      <c r="H16" s="58">
        <v>0</v>
      </c>
      <c r="I16" s="59">
        <f>SUM(I17:I47)</f>
        <v>1026455.3856916508</v>
      </c>
      <c r="J16" s="58">
        <f t="shared" si="0"/>
        <v>0.54232056365692383</v>
      </c>
      <c r="K16" s="58">
        <f>I16/'סכום נכסי הקרן'!$C$41</f>
        <v>6.2310641096792782E-2</v>
      </c>
    </row>
    <row r="17" spans="1:11">
      <c r="A17" s="62" t="s">
        <v>3566</v>
      </c>
      <c r="B17" t="s">
        <v>191</v>
      </c>
      <c r="C17">
        <v>11</v>
      </c>
      <c r="D17" t="s">
        <v>176</v>
      </c>
      <c r="E17" t="s">
        <v>177</v>
      </c>
      <c r="F17" t="s">
        <v>102</v>
      </c>
      <c r="G17" s="108" t="s">
        <v>4605</v>
      </c>
      <c r="H17" s="108" t="s">
        <v>4605</v>
      </c>
      <c r="I17" s="55">
        <f>0.002166264+4936.82459268</f>
        <v>4936.8267589440002</v>
      </c>
      <c r="J17" s="56">
        <f t="shared" si="0"/>
        <v>2.6083380806492971E-3</v>
      </c>
      <c r="K17" s="56">
        <f>I17/'סכום נכסי הקרן'!$C$41</f>
        <v>2.9968846636848473E-4</v>
      </c>
    </row>
    <row r="18" spans="1:11">
      <c r="A18" s="62" t="s">
        <v>3567</v>
      </c>
      <c r="B18" t="s">
        <v>192</v>
      </c>
      <c r="C18">
        <v>12</v>
      </c>
      <c r="D18" t="s">
        <v>176</v>
      </c>
      <c r="E18" t="s">
        <v>177</v>
      </c>
      <c r="F18" t="s">
        <v>102</v>
      </c>
      <c r="G18" s="108" t="s">
        <v>4605</v>
      </c>
      <c r="H18" s="108" t="s">
        <v>4605</v>
      </c>
      <c r="I18" s="55">
        <f>1898.580602856+10707.434811816</f>
        <v>12606.015414672</v>
      </c>
      <c r="J18" s="56">
        <f t="shared" si="0"/>
        <v>6.6603005648863999E-3</v>
      </c>
      <c r="K18" s="56">
        <f>I18/'סכום נכסי הקרן'!$C$41</f>
        <v>7.6524407501158244E-4</v>
      </c>
    </row>
    <row r="19" spans="1:11">
      <c r="A19" s="62" t="s">
        <v>3568</v>
      </c>
      <c r="B19" t="s">
        <v>194</v>
      </c>
      <c r="C19">
        <v>10</v>
      </c>
      <c r="D19" t="s">
        <v>176</v>
      </c>
      <c r="E19" t="s">
        <v>177</v>
      </c>
      <c r="F19" t="s">
        <v>102</v>
      </c>
      <c r="G19" s="108" t="s">
        <v>4605</v>
      </c>
      <c r="H19" s="108" t="s">
        <v>4605</v>
      </c>
      <c r="I19" s="55">
        <f>0.000040116+22019.151172812</f>
        <v>22019.151212927998</v>
      </c>
      <c r="J19" s="56">
        <f t="shared" si="0"/>
        <v>1.1633665392086882E-2</v>
      </c>
      <c r="K19" s="56">
        <f>I19/'סכום נכסי הקרן'!$C$41</f>
        <v>1.3366654290193629E-3</v>
      </c>
    </row>
    <row r="20" spans="1:11">
      <c r="A20" s="62" t="s">
        <v>3569</v>
      </c>
      <c r="B20" s="62" t="s">
        <v>3572</v>
      </c>
      <c r="C20">
        <v>20</v>
      </c>
      <c r="D20" t="s">
        <v>176</v>
      </c>
      <c r="E20" t="s">
        <v>177</v>
      </c>
      <c r="F20" t="s">
        <v>102</v>
      </c>
      <c r="G20" s="108" t="s">
        <v>4605</v>
      </c>
      <c r="H20" s="108" t="s">
        <v>4605</v>
      </c>
      <c r="I20" s="55">
        <v>63.994567607999997</v>
      </c>
      <c r="J20" s="56">
        <f t="shared" si="0"/>
        <v>3.3811084690024022E-5</v>
      </c>
      <c r="K20" s="56">
        <f>I20/'סכום נכסי הקרן'!$C$41</f>
        <v>3.8847694599796223E-6</v>
      </c>
    </row>
    <row r="21" spans="1:11">
      <c r="A21" s="62" t="s">
        <v>3571</v>
      </c>
      <c r="B21" t="s">
        <v>193</v>
      </c>
      <c r="C21">
        <v>26</v>
      </c>
      <c r="D21" t="s">
        <v>176</v>
      </c>
      <c r="E21" t="s">
        <v>177</v>
      </c>
      <c r="F21" t="s">
        <v>102</v>
      </c>
      <c r="G21" s="108" t="s">
        <v>4605</v>
      </c>
      <c r="H21" s="108" t="s">
        <v>4605</v>
      </c>
      <c r="I21" s="55">
        <v>1.0083557759999999</v>
      </c>
      <c r="J21" s="56">
        <f t="shared" si="0"/>
        <v>5.3275776076575642E-7</v>
      </c>
      <c r="K21" s="56">
        <f>I21/'סכום נכסי הקרן'!$C$41</f>
        <v>6.1211910163905187E-8</v>
      </c>
    </row>
    <row r="22" spans="1:11">
      <c r="A22" s="62" t="s">
        <v>3566</v>
      </c>
      <c r="B22" s="62" t="s">
        <v>3573</v>
      </c>
      <c r="C22">
        <v>11</v>
      </c>
      <c r="D22" t="s">
        <v>176</v>
      </c>
      <c r="E22" t="s">
        <v>177</v>
      </c>
      <c r="F22" t="s">
        <v>107</v>
      </c>
      <c r="G22" s="108" t="s">
        <v>4605</v>
      </c>
      <c r="H22" s="108" t="s">
        <v>4605</v>
      </c>
      <c r="I22" s="55">
        <v>96.115696091999993</v>
      </c>
      <c r="J22" s="56">
        <f t="shared" si="0"/>
        <v>5.0782059510328912E-5</v>
      </c>
      <c r="K22" s="56">
        <f>I22/'סכום נכסי הקרן'!$C$41</f>
        <v>5.8346721410804079E-6</v>
      </c>
    </row>
    <row r="23" spans="1:11">
      <c r="A23" s="62" t="s">
        <v>3567</v>
      </c>
      <c r="B23" t="s">
        <v>183</v>
      </c>
      <c r="C23">
        <v>12</v>
      </c>
      <c r="D23" t="s">
        <v>176</v>
      </c>
      <c r="E23" t="s">
        <v>177</v>
      </c>
      <c r="F23" t="s">
        <v>107</v>
      </c>
      <c r="G23" s="108" t="s">
        <v>4605</v>
      </c>
      <c r="H23" s="108" t="s">
        <v>4605</v>
      </c>
      <c r="I23" s="55">
        <v>207.46246741799999</v>
      </c>
      <c r="J23" s="56">
        <f t="shared" si="0"/>
        <v>1.0961135168283341E-4</v>
      </c>
      <c r="K23" s="56">
        <f>I23/'סכום נכסי הקרן'!$C$41</f>
        <v>1.2593941761655286E-5</v>
      </c>
    </row>
    <row r="24" spans="1:11">
      <c r="A24" s="62" t="s">
        <v>3568</v>
      </c>
      <c r="B24" s="62" t="s">
        <v>3574</v>
      </c>
      <c r="C24">
        <v>10</v>
      </c>
      <c r="D24" t="s">
        <v>176</v>
      </c>
      <c r="E24" t="s">
        <v>177</v>
      </c>
      <c r="F24" t="s">
        <v>107</v>
      </c>
      <c r="G24" s="108" t="s">
        <v>4605</v>
      </c>
      <c r="H24" s="108" t="s">
        <v>4605</v>
      </c>
      <c r="I24" s="55">
        <f>12.668659659+634.826279814</f>
        <v>647.49493947300004</v>
      </c>
      <c r="J24" s="56">
        <f t="shared" si="0"/>
        <v>3.4209944770603919E-4</v>
      </c>
      <c r="K24" s="56">
        <f>I24/'סכום נכסי הקרן'!$C$41</f>
        <v>3.9305970184281969E-5</v>
      </c>
    </row>
    <row r="25" spans="1:11">
      <c r="A25" s="62" t="s">
        <v>3569</v>
      </c>
      <c r="B25" s="62" t="s">
        <v>3575</v>
      </c>
      <c r="C25">
        <v>20</v>
      </c>
      <c r="D25" t="s">
        <v>176</v>
      </c>
      <c r="E25" t="s">
        <v>177</v>
      </c>
      <c r="F25" t="s">
        <v>107</v>
      </c>
      <c r="G25" s="108" t="s">
        <v>4605</v>
      </c>
      <c r="H25" s="108" t="s">
        <v>4605</v>
      </c>
      <c r="I25" s="55">
        <v>0.75328329599999999</v>
      </c>
      <c r="J25" s="56">
        <f t="shared" si="0"/>
        <v>3.9799199008030327E-7</v>
      </c>
      <c r="K25" s="56">
        <f>I25/'סכום נכסי הקרן'!$C$41</f>
        <v>4.5727818038226219E-8</v>
      </c>
    </row>
    <row r="26" spans="1:11">
      <c r="A26" s="62" t="s">
        <v>3566</v>
      </c>
      <c r="B26" t="s">
        <v>184</v>
      </c>
      <c r="C26">
        <v>11</v>
      </c>
      <c r="D26" t="s">
        <v>176</v>
      </c>
      <c r="E26" t="s">
        <v>177</v>
      </c>
      <c r="F26" t="s">
        <v>100</v>
      </c>
      <c r="G26" s="108" t="s">
        <v>4605</v>
      </c>
      <c r="H26" s="108" t="s">
        <v>4605</v>
      </c>
      <c r="I26" s="55">
        <f>31981.96706328+87343.44044049</f>
        <v>119325.40750376999</v>
      </c>
      <c r="J26" s="56">
        <f t="shared" si="0"/>
        <v>6.3044749102691602E-2</v>
      </c>
      <c r="K26" s="56">
        <f>I26/'סכום נכסי הקרן'!$C$41</f>
        <v>7.2436101406257499E-3</v>
      </c>
    </row>
    <row r="27" spans="1:11">
      <c r="A27" s="62" t="s">
        <v>3567</v>
      </c>
      <c r="B27" t="s">
        <v>185</v>
      </c>
      <c r="C27">
        <v>12</v>
      </c>
      <c r="D27" t="s">
        <v>176</v>
      </c>
      <c r="E27" t="s">
        <v>177</v>
      </c>
      <c r="F27" t="s">
        <v>100</v>
      </c>
      <c r="G27" s="108" t="s">
        <v>4605</v>
      </c>
      <c r="H27" s="108" t="s">
        <v>4605</v>
      </c>
      <c r="I27" s="55">
        <f>76362.91570557+95957.96005809</f>
        <v>172320.87576366001</v>
      </c>
      <c r="J27" s="56">
        <f t="shared" si="0"/>
        <v>9.1044536154907318E-2</v>
      </c>
      <c r="K27" s="56">
        <f>I27/'סכום נכסי הקרן'!$C$41</f>
        <v>1.0460682843959455E-2</v>
      </c>
    </row>
    <row r="28" spans="1:11">
      <c r="A28" s="62" t="s">
        <v>3568</v>
      </c>
      <c r="B28" t="s">
        <v>187</v>
      </c>
      <c r="C28">
        <v>10</v>
      </c>
      <c r="D28" t="s">
        <v>176</v>
      </c>
      <c r="E28" t="s">
        <v>177</v>
      </c>
      <c r="F28" t="s">
        <v>100</v>
      </c>
      <c r="G28" s="108" t="s">
        <v>4605</v>
      </c>
      <c r="H28" s="108" t="s">
        <v>4605</v>
      </c>
      <c r="I28" s="55">
        <f>145223.608747347+335054.30457447+9.58/1000</f>
        <v>480277.92290181696</v>
      </c>
      <c r="J28" s="56">
        <f t="shared" si="0"/>
        <v>0.25375150005626651</v>
      </c>
      <c r="K28" s="56">
        <f>I28/'סכום נכסי הקרן'!$C$41</f>
        <v>2.9155115456365475E-2</v>
      </c>
    </row>
    <row r="29" spans="1:11">
      <c r="A29" s="62" t="s">
        <v>3569</v>
      </c>
      <c r="B29" s="62" t="s">
        <v>3576</v>
      </c>
      <c r="C29">
        <v>20</v>
      </c>
      <c r="D29" t="s">
        <v>176</v>
      </c>
      <c r="E29" t="s">
        <v>177</v>
      </c>
      <c r="F29" t="s">
        <v>100</v>
      </c>
      <c r="G29" s="108" t="s">
        <v>4605</v>
      </c>
      <c r="H29" s="108" t="s">
        <v>4605</v>
      </c>
      <c r="I29" s="55">
        <v>182315.92189356001</v>
      </c>
      <c r="J29" s="56">
        <f t="shared" si="0"/>
        <v>9.6325349258432363E-2</v>
      </c>
      <c r="K29" s="56">
        <f>I29/'סכום נכסי הקרן'!$C$41</f>
        <v>1.1067428875815901E-2</v>
      </c>
    </row>
    <row r="30" spans="1:11">
      <c r="A30" s="62" t="s">
        <v>3571</v>
      </c>
      <c r="B30" t="s">
        <v>186</v>
      </c>
      <c r="C30">
        <v>26</v>
      </c>
      <c r="D30" t="s">
        <v>176</v>
      </c>
      <c r="E30" t="s">
        <v>177</v>
      </c>
      <c r="F30" t="s">
        <v>100</v>
      </c>
      <c r="G30" s="108" t="s">
        <v>4605</v>
      </c>
      <c r="H30" s="108" t="s">
        <v>4605</v>
      </c>
      <c r="I30" s="55">
        <v>18.060646500000001</v>
      </c>
      <c r="J30" s="56">
        <f t="shared" si="0"/>
        <v>9.54221695986189E-6</v>
      </c>
      <c r="K30" s="56">
        <f>I30/'סכום נכסי הקרן'!$C$41</f>
        <v>1.0963656849822504E-6</v>
      </c>
    </row>
    <row r="31" spans="1:11">
      <c r="A31" s="62" t="s">
        <v>3568</v>
      </c>
      <c r="B31" s="62" t="s">
        <v>3577</v>
      </c>
      <c r="C31">
        <v>10</v>
      </c>
      <c r="D31" t="s">
        <v>176</v>
      </c>
      <c r="E31" t="s">
        <v>177</v>
      </c>
      <c r="F31" t="s">
        <v>171</v>
      </c>
      <c r="G31" s="108" t="s">
        <v>4605</v>
      </c>
      <c r="H31" s="108" t="s">
        <v>4605</v>
      </c>
      <c r="I31" s="55">
        <v>0.20282088945900001</v>
      </c>
      <c r="J31" s="56">
        <f t="shared" si="0"/>
        <v>1.0715900625207097E-7</v>
      </c>
      <c r="K31" s="56">
        <f>I31/'סכום נכסי הקרן'!$C$41</f>
        <v>1.2312176277877198E-8</v>
      </c>
    </row>
    <row r="32" spans="1:11">
      <c r="A32" s="62" t="s">
        <v>3566</v>
      </c>
      <c r="B32" t="s">
        <v>188</v>
      </c>
      <c r="C32">
        <v>11</v>
      </c>
      <c r="D32" t="s">
        <v>176</v>
      </c>
      <c r="E32" t="s">
        <v>177</v>
      </c>
      <c r="F32" t="s">
        <v>105</v>
      </c>
      <c r="G32" s="108" t="s">
        <v>4605</v>
      </c>
      <c r="H32" s="108" t="s">
        <v>4605</v>
      </c>
      <c r="I32" s="55">
        <v>1.3722890999999999E-2</v>
      </c>
      <c r="J32" s="56">
        <f t="shared" si="0"/>
        <v>7.2503940121155732E-9</v>
      </c>
      <c r="K32" s="56">
        <f>I32/'סכום נכסי הקרן'!$C$41</f>
        <v>8.330436449853419E-10</v>
      </c>
    </row>
    <row r="33" spans="1:11">
      <c r="A33" s="62" t="s">
        <v>3567</v>
      </c>
      <c r="B33" t="s">
        <v>189</v>
      </c>
      <c r="C33">
        <v>12</v>
      </c>
      <c r="D33" t="s">
        <v>176</v>
      </c>
      <c r="E33" t="s">
        <v>177</v>
      </c>
      <c r="F33" t="s">
        <v>105</v>
      </c>
      <c r="G33" s="108" t="s">
        <v>4605</v>
      </c>
      <c r="H33" s="108" t="s">
        <v>4605</v>
      </c>
      <c r="I33" s="55">
        <f>582.808222542+3.438200493</f>
        <v>586.24642303499991</v>
      </c>
      <c r="J33" s="56">
        <f t="shared" si="0"/>
        <v>3.0973922005189263E-4</v>
      </c>
      <c r="K33" s="56">
        <f>I33/'סכום נכסי הקרן'!$C$41</f>
        <v>3.5587898869465266E-5</v>
      </c>
    </row>
    <row r="34" spans="1:11">
      <c r="A34" s="62" t="s">
        <v>3568</v>
      </c>
      <c r="B34" t="s">
        <v>190</v>
      </c>
      <c r="C34">
        <v>10</v>
      </c>
      <c r="D34" t="s">
        <v>176</v>
      </c>
      <c r="E34" t="s">
        <v>177</v>
      </c>
      <c r="F34" t="s">
        <v>105</v>
      </c>
      <c r="G34" s="108" t="s">
        <v>4605</v>
      </c>
      <c r="H34" s="108" t="s">
        <v>4605</v>
      </c>
      <c r="I34" s="55">
        <f>1.041077128+359.804697343</f>
        <v>360.84577447099997</v>
      </c>
      <c r="J34" s="56">
        <f t="shared" si="0"/>
        <v>1.9065035512719187E-4</v>
      </c>
      <c r="K34" s="56">
        <f>I34/'סכום נכסי הקרן'!$C$41</f>
        <v>2.1905025642401479E-5</v>
      </c>
    </row>
    <row r="35" spans="1:11">
      <c r="A35" s="62" t="s">
        <v>3569</v>
      </c>
      <c r="B35" s="62" t="s">
        <v>3578</v>
      </c>
      <c r="C35">
        <v>20</v>
      </c>
      <c r="D35" t="s">
        <v>176</v>
      </c>
      <c r="E35" t="s">
        <v>177</v>
      </c>
      <c r="F35" t="s">
        <v>105</v>
      </c>
      <c r="G35" s="108" t="s">
        <v>4605</v>
      </c>
      <c r="H35" s="108" t="s">
        <v>4605</v>
      </c>
      <c r="I35" s="55">
        <v>50.197376593000001</v>
      </c>
      <c r="J35" s="56">
        <f t="shared" si="0"/>
        <v>2.6521434781767025E-5</v>
      </c>
      <c r="K35" s="56">
        <f>I35/'סכום נכסי הקרן'!$C$41</f>
        <v>3.0472154566945556E-6</v>
      </c>
    </row>
    <row r="36" spans="1:11">
      <c r="A36" s="62" t="s">
        <v>3567</v>
      </c>
      <c r="B36" s="62" t="s">
        <v>3579</v>
      </c>
      <c r="C36">
        <v>12</v>
      </c>
      <c r="D36" t="s">
        <v>176</v>
      </c>
      <c r="E36" t="s">
        <v>177</v>
      </c>
      <c r="F36" t="s">
        <v>168</v>
      </c>
      <c r="G36" s="108" t="s">
        <v>4605</v>
      </c>
      <c r="H36" s="108" t="s">
        <v>4605</v>
      </c>
      <c r="I36" s="55">
        <v>15.259779992189999</v>
      </c>
      <c r="J36" s="56">
        <f t="shared" si="0"/>
        <v>8.0623986215131648E-6</v>
      </c>
      <c r="K36" s="56">
        <f>I36/'סכום נכסי הקרן'!$C$41</f>
        <v>9.2633999252550723E-7</v>
      </c>
    </row>
    <row r="37" spans="1:11">
      <c r="A37" s="62" t="s">
        <v>3568</v>
      </c>
      <c r="B37" s="62" t="s">
        <v>3580</v>
      </c>
      <c r="C37">
        <v>10</v>
      </c>
      <c r="D37" t="s">
        <v>176</v>
      </c>
      <c r="E37" t="s">
        <v>177</v>
      </c>
      <c r="F37" t="s">
        <v>168</v>
      </c>
      <c r="G37" s="108" t="s">
        <v>4605</v>
      </c>
      <c r="H37" s="108" t="s">
        <v>4605</v>
      </c>
      <c r="I37" s="55">
        <v>8448.96948990899</v>
      </c>
      <c r="J37" s="56">
        <f t="shared" si="0"/>
        <v>4.4639542643152468E-3</v>
      </c>
      <c r="K37" s="56">
        <f>I37/'סכום נכסי הקרן'!$C$41</f>
        <v>5.1289195113797309E-4</v>
      </c>
    </row>
    <row r="38" spans="1:11">
      <c r="A38" s="62" t="s">
        <v>3569</v>
      </c>
      <c r="B38" s="62" t="s">
        <v>3581</v>
      </c>
      <c r="C38">
        <v>20</v>
      </c>
      <c r="D38" t="s">
        <v>176</v>
      </c>
      <c r="E38" t="s">
        <v>177</v>
      </c>
      <c r="F38" t="s">
        <v>168</v>
      </c>
      <c r="G38" s="108" t="s">
        <v>4605</v>
      </c>
      <c r="H38" s="108" t="s">
        <v>4605</v>
      </c>
      <c r="I38" s="55">
        <v>306.65211011013997</v>
      </c>
      <c r="J38" s="56">
        <f t="shared" si="0"/>
        <v>1.6201750949892152E-4</v>
      </c>
      <c r="K38" s="56">
        <f>I38/'סכום נכסי הקרן'!$C$41</f>
        <v>1.8615216833581018E-5</v>
      </c>
    </row>
    <row r="39" spans="1:11">
      <c r="A39" s="62" t="s">
        <v>3567</v>
      </c>
      <c r="B39" t="s">
        <v>195</v>
      </c>
      <c r="C39">
        <v>12</v>
      </c>
      <c r="D39" t="s">
        <v>176</v>
      </c>
      <c r="E39" t="s">
        <v>177</v>
      </c>
      <c r="F39" t="s">
        <v>170</v>
      </c>
      <c r="G39" s="108" t="s">
        <v>4605</v>
      </c>
      <c r="H39" s="108" t="s">
        <v>4605</v>
      </c>
      <c r="I39" s="55">
        <v>0.44867581200000001</v>
      </c>
      <c r="J39" s="56">
        <f t="shared" si="0"/>
        <v>2.3705474456555058E-7</v>
      </c>
      <c r="K39" s="56">
        <f>I39/'סכום נכסי הקרן'!$C$41</f>
        <v>2.7236719569166443E-8</v>
      </c>
    </row>
    <row r="40" spans="1:11">
      <c r="A40" s="62" t="s">
        <v>3568</v>
      </c>
      <c r="B40" s="62" t="s">
        <v>3582</v>
      </c>
      <c r="C40">
        <v>10</v>
      </c>
      <c r="D40" t="s">
        <v>176</v>
      </c>
      <c r="E40" t="s">
        <v>177</v>
      </c>
      <c r="F40" t="s">
        <v>172</v>
      </c>
      <c r="G40" s="108" t="s">
        <v>4605</v>
      </c>
      <c r="H40" s="108" t="s">
        <v>4605</v>
      </c>
      <c r="I40" s="55">
        <v>239.00159849600001</v>
      </c>
      <c r="J40" s="56">
        <f t="shared" si="0"/>
        <v>1.2627483222168339E-4</v>
      </c>
      <c r="K40" s="56">
        <f>I40/'סכום נכסי הקרן'!$C$41</f>
        <v>1.4508514479086883E-5</v>
      </c>
    </row>
    <row r="41" spans="1:11">
      <c r="A41" s="62" t="s">
        <v>3568</v>
      </c>
      <c r="B41" s="62" t="s">
        <v>3583</v>
      </c>
      <c r="C41">
        <v>10</v>
      </c>
      <c r="D41" t="s">
        <v>176</v>
      </c>
      <c r="E41" t="s">
        <v>177</v>
      </c>
      <c r="F41" t="s">
        <v>169</v>
      </c>
      <c r="G41" s="108" t="s">
        <v>4605</v>
      </c>
      <c r="H41" s="108" t="s">
        <v>4605</v>
      </c>
      <c r="I41" s="55">
        <v>2.2340506499999999</v>
      </c>
      <c r="J41" s="56">
        <f t="shared" si="0"/>
        <v>1.1803451222867619E-6</v>
      </c>
      <c r="K41" s="56">
        <f>I41/'סכום נכסי הקרן'!$C$41</f>
        <v>1.3561731974391347E-7</v>
      </c>
    </row>
    <row r="42" spans="1:11">
      <c r="A42" s="62" t="s">
        <v>3569</v>
      </c>
      <c r="B42" s="62" t="s">
        <v>3584</v>
      </c>
      <c r="C42">
        <v>20</v>
      </c>
      <c r="D42" t="s">
        <v>176</v>
      </c>
      <c r="E42" t="s">
        <v>177</v>
      </c>
      <c r="F42" t="s">
        <v>169</v>
      </c>
      <c r="G42" s="108" t="s">
        <v>4605</v>
      </c>
      <c r="H42" s="108" t="s">
        <v>4605</v>
      </c>
      <c r="I42" s="55">
        <v>6.1659E-5</v>
      </c>
      <c r="J42" s="56">
        <f t="shared" si="0"/>
        <v>3.2577103789065597E-11</v>
      </c>
      <c r="K42" s="56">
        <f>I42/'סכום נכסי הקרן'!$C$41</f>
        <v>3.7429895862432491E-12</v>
      </c>
    </row>
    <row r="43" spans="1:11">
      <c r="A43" s="62" t="s">
        <v>3566</v>
      </c>
      <c r="B43" t="s">
        <v>196</v>
      </c>
      <c r="C43">
        <v>11</v>
      </c>
      <c r="D43" t="s">
        <v>176</v>
      </c>
      <c r="E43" t="s">
        <v>177</v>
      </c>
      <c r="F43" t="s">
        <v>104</v>
      </c>
      <c r="G43" s="108" t="s">
        <v>4605</v>
      </c>
      <c r="H43" s="108" t="s">
        <v>4605</v>
      </c>
      <c r="I43" s="55">
        <f>4.775469105+25.966177161</f>
        <v>30.741646266</v>
      </c>
      <c r="J43" s="56">
        <f t="shared" si="0"/>
        <v>1.6242134985228803E-5</v>
      </c>
      <c r="K43" s="56">
        <f>I43/'סכום נכסי הקרן'!$C$41</f>
        <v>1.8661616607082769E-6</v>
      </c>
    </row>
    <row r="44" spans="1:11">
      <c r="A44" s="62" t="s">
        <v>3567</v>
      </c>
      <c r="B44" t="s">
        <v>197</v>
      </c>
      <c r="C44">
        <v>12</v>
      </c>
      <c r="D44" t="s">
        <v>176</v>
      </c>
      <c r="E44" t="s">
        <v>177</v>
      </c>
      <c r="F44" t="s">
        <v>104</v>
      </c>
      <c r="G44" s="108" t="s">
        <v>4605</v>
      </c>
      <c r="H44" s="108" t="s">
        <v>4605</v>
      </c>
      <c r="I44" s="55">
        <f>17782.991664639+2407.322177928</f>
        <v>20190.313842567</v>
      </c>
      <c r="J44" s="56">
        <f t="shared" si="0"/>
        <v>1.0667411887690572E-2</v>
      </c>
      <c r="K44" s="56">
        <f>I44/'סכום נכסי הקרן'!$C$41</f>
        <v>1.2256464499215232E-3</v>
      </c>
    </row>
    <row r="45" spans="1:11">
      <c r="A45" s="62" t="s">
        <v>3568</v>
      </c>
      <c r="B45" t="s">
        <v>198</v>
      </c>
      <c r="C45">
        <v>10</v>
      </c>
      <c r="D45" t="s">
        <v>176</v>
      </c>
      <c r="E45" t="s">
        <v>177</v>
      </c>
      <c r="F45" t="s">
        <v>104</v>
      </c>
      <c r="G45" s="108" t="s">
        <v>4605</v>
      </c>
      <c r="H45" s="108" t="s">
        <v>4605</v>
      </c>
      <c r="I45" s="55">
        <f>117.139214283+1268.434416087</f>
        <v>1385.57363037</v>
      </c>
      <c r="J45" s="56">
        <f t="shared" si="0"/>
        <v>7.3205819043377124E-4</v>
      </c>
      <c r="K45" s="56">
        <f>I45/'סכום נכסי הקרן'!$C$41</f>
        <v>8.4110797603726344E-5</v>
      </c>
    </row>
    <row r="46" spans="1:11">
      <c r="A46" s="62" t="s">
        <v>3569</v>
      </c>
      <c r="B46" s="62" t="s">
        <v>3585</v>
      </c>
      <c r="C46">
        <v>20</v>
      </c>
      <c r="D46" t="s">
        <v>176</v>
      </c>
      <c r="E46" t="s">
        <v>177</v>
      </c>
      <c r="F46" t="s">
        <v>104</v>
      </c>
      <c r="G46" s="108" t="s">
        <v>4605</v>
      </c>
      <c r="H46" s="108" t="s">
        <v>4605</v>
      </c>
      <c r="I46" s="55">
        <v>6.8574155999999997E-2</v>
      </c>
      <c r="J46" s="56">
        <f t="shared" si="0"/>
        <v>3.6230678364222174E-8</v>
      </c>
      <c r="K46" s="56">
        <f>I46/'סכום נכסי הקרן'!$C$41</f>
        <v>4.1627718872090041E-9</v>
      </c>
    </row>
    <row r="47" spans="1:11">
      <c r="A47" s="62" t="s">
        <v>3568</v>
      </c>
      <c r="B47" s="62" t="s">
        <v>3586</v>
      </c>
      <c r="C47">
        <v>10</v>
      </c>
      <c r="D47" t="s">
        <v>176</v>
      </c>
      <c r="E47" t="s">
        <v>177</v>
      </c>
      <c r="F47" t="s">
        <v>167</v>
      </c>
      <c r="G47" s="108" t="s">
        <v>4605</v>
      </c>
      <c r="H47" s="108" t="s">
        <v>4605</v>
      </c>
      <c r="I47" s="55">
        <v>1.6047082699999999</v>
      </c>
      <c r="J47" s="56">
        <f t="shared" si="0"/>
        <v>8.4783645312058091E-7</v>
      </c>
      <c r="K47" s="56">
        <f>I47/'סכום נכסי הקרן'!$C$41</f>
        <v>9.7413294791813342E-8</v>
      </c>
    </row>
    <row r="48" spans="1:11">
      <c r="A48" s="57" t="s">
        <v>199</v>
      </c>
      <c r="B48" s="109" t="s">
        <v>4605</v>
      </c>
      <c r="C48" s="110" t="s">
        <v>4605</v>
      </c>
      <c r="D48" s="110" t="s">
        <v>4605</v>
      </c>
      <c r="E48" s="110" t="s">
        <v>4605</v>
      </c>
      <c r="F48" s="110" t="s">
        <v>4605</v>
      </c>
      <c r="G48" s="110" t="s">
        <v>4605</v>
      </c>
      <c r="H48" s="58">
        <v>0</v>
      </c>
      <c r="I48" s="59">
        <v>0</v>
      </c>
      <c r="J48" s="58">
        <f t="shared" si="0"/>
        <v>0</v>
      </c>
      <c r="K48" s="58">
        <f>I48/'סכום נכסי הקרן'!$C$41</f>
        <v>0</v>
      </c>
    </row>
    <row r="49" spans="1:11">
      <c r="A49" t="s">
        <v>182</v>
      </c>
      <c r="B49" t="s">
        <v>182</v>
      </c>
      <c r="C49" s="110" t="s">
        <v>4605</v>
      </c>
      <c r="D49" t="s">
        <v>182</v>
      </c>
      <c r="E49" s="110" t="s">
        <v>4605</v>
      </c>
      <c r="F49" t="s">
        <v>182</v>
      </c>
      <c r="G49" s="56">
        <v>0</v>
      </c>
      <c r="H49" s="56">
        <v>0</v>
      </c>
      <c r="I49" s="55">
        <v>0</v>
      </c>
      <c r="J49" s="56">
        <f t="shared" si="0"/>
        <v>0</v>
      </c>
      <c r="K49" s="56">
        <f>I49/'סכום נכסי הקרן'!$C$41</f>
        <v>0</v>
      </c>
    </row>
    <row r="50" spans="1:11">
      <c r="A50" s="57" t="s">
        <v>200</v>
      </c>
      <c r="B50" s="109" t="s">
        <v>4605</v>
      </c>
      <c r="C50" s="110" t="s">
        <v>4605</v>
      </c>
      <c r="D50" s="110" t="s">
        <v>4605</v>
      </c>
      <c r="E50" s="110" t="s">
        <v>4605</v>
      </c>
      <c r="F50" s="110" t="s">
        <v>4605</v>
      </c>
      <c r="G50" s="110" t="s">
        <v>4605</v>
      </c>
      <c r="H50" s="58">
        <v>0</v>
      </c>
      <c r="I50" s="59">
        <v>0</v>
      </c>
      <c r="J50" s="58">
        <f t="shared" si="0"/>
        <v>0</v>
      </c>
      <c r="K50" s="58">
        <f>I50/'סכום נכסי הקרן'!$C$41</f>
        <v>0</v>
      </c>
    </row>
    <row r="51" spans="1:11">
      <c r="A51" t="s">
        <v>182</v>
      </c>
      <c r="B51" t="s">
        <v>182</v>
      </c>
      <c r="C51" s="110" t="s">
        <v>4605</v>
      </c>
      <c r="D51" t="s">
        <v>182</v>
      </c>
      <c r="E51" s="110" t="s">
        <v>4605</v>
      </c>
      <c r="F51" t="s">
        <v>182</v>
      </c>
      <c r="G51" s="56">
        <v>0</v>
      </c>
      <c r="H51" s="56">
        <v>0</v>
      </c>
      <c r="I51" s="55">
        <v>0</v>
      </c>
      <c r="J51" s="56">
        <f t="shared" si="0"/>
        <v>0</v>
      </c>
      <c r="K51" s="56">
        <f>I51/'סכום נכסי הקרן'!$C$41</f>
        <v>0</v>
      </c>
    </row>
    <row r="52" spans="1:11">
      <c r="A52" s="57" t="s">
        <v>201</v>
      </c>
      <c r="B52" s="109" t="s">
        <v>4605</v>
      </c>
      <c r="C52" s="110" t="s">
        <v>4605</v>
      </c>
      <c r="D52" s="110" t="s">
        <v>4605</v>
      </c>
      <c r="E52" s="110" t="s">
        <v>4605</v>
      </c>
      <c r="F52" s="110" t="s">
        <v>4605</v>
      </c>
      <c r="G52" s="110" t="s">
        <v>4605</v>
      </c>
      <c r="H52" s="58">
        <v>0</v>
      </c>
      <c r="I52" s="59">
        <v>0</v>
      </c>
      <c r="J52" s="58">
        <f t="shared" si="0"/>
        <v>0</v>
      </c>
      <c r="K52" s="58">
        <f>I52/'סכום נכסי הקרן'!$C$41</f>
        <v>0</v>
      </c>
    </row>
    <row r="53" spans="1:11">
      <c r="A53" t="s">
        <v>182</v>
      </c>
      <c r="B53" t="s">
        <v>182</v>
      </c>
      <c r="C53" s="110" t="s">
        <v>4605</v>
      </c>
      <c r="D53" t="s">
        <v>182</v>
      </c>
      <c r="E53" s="110" t="s">
        <v>4605</v>
      </c>
      <c r="F53" t="s">
        <v>182</v>
      </c>
      <c r="G53" s="56">
        <v>0</v>
      </c>
      <c r="H53" s="56">
        <v>0</v>
      </c>
      <c r="I53" s="55">
        <v>0</v>
      </c>
      <c r="J53" s="56">
        <f t="shared" si="0"/>
        <v>0</v>
      </c>
      <c r="K53" s="56">
        <f>I53/'סכום נכסי הקרן'!$C$41</f>
        <v>0</v>
      </c>
    </row>
    <row r="54" spans="1:11">
      <c r="A54" s="57" t="s">
        <v>202</v>
      </c>
      <c r="B54" s="109" t="s">
        <v>4605</v>
      </c>
      <c r="C54" s="110" t="s">
        <v>4605</v>
      </c>
      <c r="D54" s="110" t="s">
        <v>4605</v>
      </c>
      <c r="E54" s="110" t="s">
        <v>4605</v>
      </c>
      <c r="F54" s="110" t="s">
        <v>4605</v>
      </c>
      <c r="G54" s="110" t="s">
        <v>4605</v>
      </c>
      <c r="H54" s="58">
        <v>0</v>
      </c>
      <c r="I54" s="59">
        <v>0</v>
      </c>
      <c r="J54" s="58">
        <f t="shared" si="0"/>
        <v>0</v>
      </c>
      <c r="K54" s="58">
        <f>I54/'סכום נכסי הקרן'!$C$41</f>
        <v>0</v>
      </c>
    </row>
    <row r="55" spans="1:11">
      <c r="A55" t="s">
        <v>182</v>
      </c>
      <c r="B55" t="s">
        <v>182</v>
      </c>
      <c r="C55" s="110" t="s">
        <v>4605</v>
      </c>
      <c r="D55" t="s">
        <v>182</v>
      </c>
      <c r="E55" s="110" t="s">
        <v>4605</v>
      </c>
      <c r="F55" t="s">
        <v>182</v>
      </c>
      <c r="G55" s="56">
        <v>0</v>
      </c>
      <c r="H55" s="56">
        <v>0</v>
      </c>
      <c r="I55" s="55">
        <v>0</v>
      </c>
      <c r="J55" s="56">
        <f t="shared" si="0"/>
        <v>0</v>
      </c>
      <c r="K55" s="56">
        <f>I55/'סכום נכסי הקרן'!$C$41</f>
        <v>0</v>
      </c>
    </row>
    <row r="56" spans="1:11">
      <c r="A56" s="57" t="s">
        <v>203</v>
      </c>
      <c r="B56" s="109" t="s">
        <v>4605</v>
      </c>
      <c r="C56" s="110" t="s">
        <v>4605</v>
      </c>
      <c r="D56" s="110" t="s">
        <v>4605</v>
      </c>
      <c r="E56" s="110" t="s">
        <v>4605</v>
      </c>
      <c r="F56" s="110" t="s">
        <v>4605</v>
      </c>
      <c r="G56" s="110" t="s">
        <v>4605</v>
      </c>
      <c r="H56" s="58">
        <v>0</v>
      </c>
      <c r="I56" s="59">
        <v>0</v>
      </c>
      <c r="J56" s="58">
        <f t="shared" si="0"/>
        <v>0</v>
      </c>
      <c r="K56" s="58">
        <f>I56/'סכום נכסי הקרן'!$C$41</f>
        <v>0</v>
      </c>
    </row>
    <row r="57" spans="1:11">
      <c r="A57" t="s">
        <v>182</v>
      </c>
      <c r="B57" t="s">
        <v>182</v>
      </c>
      <c r="C57" s="110" t="s">
        <v>4605</v>
      </c>
      <c r="D57" t="s">
        <v>182</v>
      </c>
      <c r="E57" s="110" t="s">
        <v>4605</v>
      </c>
      <c r="F57" t="s">
        <v>182</v>
      </c>
      <c r="G57" s="56">
        <v>0</v>
      </c>
      <c r="H57" s="56">
        <v>0</v>
      </c>
      <c r="I57" s="55">
        <v>0</v>
      </c>
      <c r="J57" s="56">
        <f t="shared" si="0"/>
        <v>0</v>
      </c>
      <c r="K57" s="56">
        <f>I57/'סכום נכסי הקרן'!$C$41</f>
        <v>0</v>
      </c>
    </row>
    <row r="58" spans="1:11">
      <c r="A58" s="57" t="s">
        <v>204</v>
      </c>
      <c r="B58" s="109" t="s">
        <v>4605</v>
      </c>
      <c r="C58" s="110" t="s">
        <v>4605</v>
      </c>
      <c r="D58" s="110" t="s">
        <v>4605</v>
      </c>
      <c r="E58" s="110" t="s">
        <v>4605</v>
      </c>
      <c r="F58" s="110" t="s">
        <v>4605</v>
      </c>
      <c r="G58" s="110" t="s">
        <v>4605</v>
      </c>
      <c r="H58" s="58">
        <v>0</v>
      </c>
      <c r="I58" s="59">
        <v>99502.662837803175</v>
      </c>
      <c r="J58" s="58">
        <f t="shared" si="0"/>
        <v>5.2571539832879453E-2</v>
      </c>
      <c r="K58" s="58">
        <f>I58/'סכום נכסי הקרן'!$C$41</f>
        <v>6.0402768582910908E-3</v>
      </c>
    </row>
    <row r="59" spans="1:11">
      <c r="A59" s="57" t="s">
        <v>205</v>
      </c>
      <c r="B59" s="109" t="s">
        <v>4605</v>
      </c>
      <c r="C59" s="110" t="s">
        <v>4605</v>
      </c>
      <c r="D59" s="110" t="s">
        <v>4605</v>
      </c>
      <c r="E59" s="110" t="s">
        <v>4605</v>
      </c>
      <c r="F59" s="110" t="s">
        <v>4605</v>
      </c>
      <c r="G59" s="110" t="s">
        <v>4605</v>
      </c>
      <c r="H59" s="58">
        <v>0</v>
      </c>
      <c r="I59" s="59">
        <v>99502.662837803175</v>
      </c>
      <c r="J59" s="58">
        <f t="shared" si="0"/>
        <v>5.2571539832879453E-2</v>
      </c>
      <c r="K59" s="58">
        <f>I59/'סכום נכסי הקרן'!$C$41</f>
        <v>6.0402768582910908E-3</v>
      </c>
    </row>
    <row r="60" spans="1:11">
      <c r="A60" s="62" t="s">
        <v>3587</v>
      </c>
      <c r="B60" s="62" t="s">
        <v>3588</v>
      </c>
      <c r="C60">
        <v>85</v>
      </c>
      <c r="D60" t="s">
        <v>902</v>
      </c>
      <c r="E60" t="s">
        <v>856</v>
      </c>
      <c r="F60" t="s">
        <v>102</v>
      </c>
      <c r="G60" s="108" t="s">
        <v>4605</v>
      </c>
      <c r="H60" s="108" t="s">
        <v>4605</v>
      </c>
      <c r="I60" s="55">
        <v>5258.3028237360004</v>
      </c>
      <c r="J60" s="56">
        <f t="shared" si="0"/>
        <v>2.7781877234983438E-3</v>
      </c>
      <c r="K60" s="56">
        <f>I60/'סכום נכסי הקרן'!$C$41</f>
        <v>3.1920356656055596E-4</v>
      </c>
    </row>
    <row r="61" spans="1:11">
      <c r="A61" s="62" t="s">
        <v>3587</v>
      </c>
      <c r="B61" s="62" t="s">
        <v>3589</v>
      </c>
      <c r="C61">
        <v>85</v>
      </c>
      <c r="D61" t="s">
        <v>902</v>
      </c>
      <c r="E61" t="s">
        <v>856</v>
      </c>
      <c r="F61" t="s">
        <v>100</v>
      </c>
      <c r="G61" s="108" t="s">
        <v>4605</v>
      </c>
      <c r="H61" s="108" t="s">
        <v>4605</v>
      </c>
      <c r="I61" s="55">
        <v>91999.481274089994</v>
      </c>
      <c r="J61" s="56">
        <f t="shared" si="0"/>
        <v>4.8607286041068239E-2</v>
      </c>
      <c r="K61" s="56">
        <f>I61/'סכום נכסי הקרן'!$C$41</f>
        <v>5.584798656298344E-3</v>
      </c>
    </row>
    <row r="62" spans="1:11">
      <c r="A62" s="62" t="s">
        <v>3587</v>
      </c>
      <c r="B62" s="62" t="s">
        <v>3590</v>
      </c>
      <c r="C62">
        <v>85</v>
      </c>
      <c r="D62" t="s">
        <v>902</v>
      </c>
      <c r="E62" t="s">
        <v>856</v>
      </c>
      <c r="F62" t="s">
        <v>168</v>
      </c>
      <c r="G62" s="108" t="s">
        <v>4605</v>
      </c>
      <c r="H62" s="108" t="s">
        <v>4605</v>
      </c>
      <c r="I62" s="55">
        <v>2244.87873997717</v>
      </c>
      <c r="J62" s="56">
        <f t="shared" si="0"/>
        <v>1.186066068312867E-3</v>
      </c>
      <c r="K62" s="56">
        <f>I62/'סכום נכסי הקרן'!$C$41</f>
        <v>1.3627463543219016E-4</v>
      </c>
    </row>
    <row r="63" spans="1:11">
      <c r="A63" s="57" t="s">
        <v>203</v>
      </c>
      <c r="B63" s="109" t="s">
        <v>4605</v>
      </c>
      <c r="C63" s="110" t="s">
        <v>4605</v>
      </c>
      <c r="D63" s="110" t="s">
        <v>4605</v>
      </c>
      <c r="E63" s="110" t="s">
        <v>4605</v>
      </c>
      <c r="F63" s="110" t="s">
        <v>4605</v>
      </c>
      <c r="G63" s="110" t="s">
        <v>4605</v>
      </c>
      <c r="H63" s="58">
        <v>0</v>
      </c>
      <c r="I63" s="59">
        <v>0</v>
      </c>
      <c r="J63" s="58">
        <f t="shared" si="0"/>
        <v>0</v>
      </c>
      <c r="K63" s="58">
        <f>I63/'סכום נכסי הקרן'!$C$41</f>
        <v>0</v>
      </c>
    </row>
    <row r="64" spans="1:11">
      <c r="A64" t="s">
        <v>182</v>
      </c>
      <c r="B64" t="s">
        <v>182</v>
      </c>
      <c r="C64" s="110" t="s">
        <v>4605</v>
      </c>
      <c r="D64" t="s">
        <v>182</v>
      </c>
      <c r="E64" s="110" t="s">
        <v>4605</v>
      </c>
      <c r="F64" t="s">
        <v>182</v>
      </c>
      <c r="G64" s="56">
        <v>0</v>
      </c>
      <c r="H64" s="56">
        <v>0</v>
      </c>
      <c r="I64" s="55">
        <v>0</v>
      </c>
      <c r="J64" s="56">
        <f t="shared" si="0"/>
        <v>0</v>
      </c>
      <c r="K64" s="56">
        <f>I64/'סכום נכסי הקרן'!$C$41</f>
        <v>0</v>
      </c>
    </row>
    <row r="65" spans="1:11">
      <c r="A65" t="s">
        <v>206</v>
      </c>
      <c r="B65" s="109" t="s">
        <v>4605</v>
      </c>
      <c r="C65" s="110" t="s">
        <v>4605</v>
      </c>
      <c r="D65" s="110" t="s">
        <v>4605</v>
      </c>
      <c r="E65" s="110" t="s">
        <v>4605</v>
      </c>
      <c r="F65" s="110" t="s">
        <v>4605</v>
      </c>
      <c r="G65" s="110" t="s">
        <v>4605</v>
      </c>
      <c r="H65" s="110" t="s">
        <v>4605</v>
      </c>
      <c r="I65" s="110" t="s">
        <v>4605</v>
      </c>
      <c r="J65" s="110" t="s">
        <v>4605</v>
      </c>
      <c r="K65" s="110" t="s">
        <v>4605</v>
      </c>
    </row>
    <row r="66" spans="1:11" hidden="1">
      <c r="C66" s="13"/>
    </row>
    <row r="67" spans="1:11" hidden="1">
      <c r="C67" s="13"/>
    </row>
    <row r="68" spans="1:11" hidden="1">
      <c r="C68" s="13"/>
    </row>
    <row r="69" spans="1:11" hidden="1">
      <c r="C69" s="13"/>
    </row>
    <row r="70" spans="1:11" hidden="1">
      <c r="C70" s="13"/>
    </row>
    <row r="71" spans="1:11" hidden="1">
      <c r="C71" s="13"/>
    </row>
    <row r="72" spans="1:11" hidden="1">
      <c r="C72" s="13"/>
    </row>
    <row r="73" spans="1:11" hidden="1">
      <c r="C73" s="13"/>
    </row>
    <row r="74" spans="1:11" hidden="1">
      <c r="C74" s="13"/>
    </row>
    <row r="75" spans="1:11" hidden="1">
      <c r="C75" s="13"/>
    </row>
    <row r="76" spans="1:11" hidden="1">
      <c r="C76" s="13"/>
    </row>
    <row r="77" spans="1:11" hidden="1">
      <c r="C77" s="13"/>
    </row>
    <row r="78" spans="1:11" hidden="1">
      <c r="C78" s="13"/>
    </row>
    <row r="79" spans="1:11" hidden="1">
      <c r="C79" s="13"/>
    </row>
    <row r="80" spans="1:11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4" hidden="1">
      <c r="C465" s="13"/>
    </row>
    <row r="466" spans="3:4" hidden="1">
      <c r="C466" s="13"/>
    </row>
    <row r="467" spans="3:4" hidden="1">
      <c r="C467" s="13"/>
    </row>
    <row r="468" spans="3:4" hidden="1">
      <c r="C468" s="13"/>
    </row>
    <row r="469" spans="3:4" hidden="1">
      <c r="C469" s="13"/>
    </row>
    <row r="470" spans="3:4" hidden="1">
      <c r="C470" s="13"/>
    </row>
    <row r="471" spans="3:4" hidden="1">
      <c r="C471" s="13"/>
    </row>
    <row r="472" spans="3:4" hidden="1">
      <c r="C472" s="13"/>
    </row>
    <row r="473" spans="3:4" hidden="1">
      <c r="C473" s="13"/>
    </row>
    <row r="474" spans="3:4" hidden="1">
      <c r="C474" s="13"/>
    </row>
    <row r="475" spans="3:4" hidden="1">
      <c r="C475" s="13"/>
    </row>
    <row r="476" spans="3:4" hidden="1">
      <c r="C476" s="13"/>
    </row>
    <row r="477" spans="3:4" hidden="1">
      <c r="C477" s="13"/>
    </row>
    <row r="478" spans="3:4" hidden="1">
      <c r="D478" s="12"/>
    </row>
    <row r="10000" spans="52:52" hidden="1">
      <c r="AZ10000"/>
    </row>
  </sheetData>
  <dataValidations count="1">
    <dataValidation allowBlank="1" showInputMessage="1" showErrorMessage="1" sqref="D8 B1:B4" xr:uid="{F7D4E502-4F7E-4881-83A9-C04B143435AD}"/>
  </dataValidations>
  <pageMargins left="0" right="0" top="0.5" bottom="0.5" header="0" footer="0.25"/>
  <pageSetup paperSize="9" scale="4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5.42578125" style="13" bestFit="1" customWidth="1"/>
    <col min="12" max="12" width="11.7109375" style="13" customWidth="1"/>
    <col min="13" max="13" width="31.140625" style="13" customWidth="1"/>
    <col min="14" max="14" width="14.7109375" style="13" customWidth="1"/>
    <col min="15" max="15" width="26.140625" style="13" customWidth="1"/>
    <col min="16" max="16" width="26.85546875" style="13" customWidth="1"/>
    <col min="17" max="17" width="25.42578125" style="13" customWidth="1"/>
    <col min="18" max="34" width="7.5703125" style="13" hidden="1"/>
    <col min="35" max="16384" width="9.140625" style="13" hidden="1"/>
  </cols>
  <sheetData>
    <row r="1" spans="1:34" s="1" customFormat="1">
      <c r="A1" s="2" t="s">
        <v>0</v>
      </c>
      <c r="B1" s="63" t="s">
        <v>4604</v>
      </c>
    </row>
    <row r="2" spans="1:34" s="1" customFormat="1">
      <c r="A2" s="2" t="s">
        <v>1</v>
      </c>
      <c r="B2" s="9" t="s">
        <v>3591</v>
      </c>
    </row>
    <row r="3" spans="1:34" s="1" customFormat="1">
      <c r="A3" s="2" t="s">
        <v>2</v>
      </c>
      <c r="B3" s="20" t="s">
        <v>3592</v>
      </c>
    </row>
    <row r="4" spans="1:34" s="1" customFormat="1">
      <c r="A4" s="2" t="s">
        <v>3</v>
      </c>
      <c r="B4" s="64" t="s">
        <v>165</v>
      </c>
    </row>
    <row r="5" spans="1:34">
      <c r="A5" s="80" t="s">
        <v>65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2"/>
    </row>
    <row r="6" spans="1:34" s="15" customFormat="1">
      <c r="A6" s="32" t="s">
        <v>45</v>
      </c>
      <c r="B6" s="33" t="s">
        <v>46</v>
      </c>
      <c r="C6" s="33" t="s">
        <v>66</v>
      </c>
      <c r="D6" s="33" t="s">
        <v>48</v>
      </c>
      <c r="E6" s="33" t="s">
        <v>49</v>
      </c>
      <c r="F6" s="33" t="s">
        <v>67</v>
      </c>
      <c r="G6" s="33" t="s">
        <v>68</v>
      </c>
      <c r="H6" s="33" t="s">
        <v>50</v>
      </c>
      <c r="I6" s="33" t="s">
        <v>51</v>
      </c>
      <c r="J6" s="33" t="s">
        <v>52</v>
      </c>
      <c r="K6" s="33" t="s">
        <v>155</v>
      </c>
      <c r="L6" s="33" t="s">
        <v>156</v>
      </c>
      <c r="M6" s="111" t="s">
        <v>160</v>
      </c>
      <c r="N6" s="33" t="s">
        <v>53</v>
      </c>
      <c r="O6" s="33" t="s">
        <v>157</v>
      </c>
      <c r="P6" s="33" t="s">
        <v>54</v>
      </c>
      <c r="Q6" s="112" t="s">
        <v>151</v>
      </c>
    </row>
    <row r="7" spans="1:34" s="15" customFormat="1">
      <c r="A7" s="102" t="s">
        <v>4605</v>
      </c>
      <c r="B7" s="103" t="s">
        <v>4605</v>
      </c>
      <c r="C7" s="103" t="s">
        <v>4605</v>
      </c>
      <c r="D7" s="103" t="s">
        <v>4605</v>
      </c>
      <c r="E7" s="103" t="s">
        <v>4605</v>
      </c>
      <c r="F7" s="21" t="s">
        <v>70</v>
      </c>
      <c r="G7" s="21" t="s">
        <v>71</v>
      </c>
      <c r="H7" s="103" t="s">
        <v>4605</v>
      </c>
      <c r="I7" s="21" t="s">
        <v>7</v>
      </c>
      <c r="J7" s="21" t="s">
        <v>7</v>
      </c>
      <c r="K7" s="21" t="s">
        <v>152</v>
      </c>
      <c r="L7" s="103" t="s">
        <v>4605</v>
      </c>
      <c r="M7" s="16" t="s">
        <v>153</v>
      </c>
      <c r="N7" s="21" t="s">
        <v>6</v>
      </c>
      <c r="O7" s="21" t="s">
        <v>7</v>
      </c>
      <c r="P7" s="21" t="s">
        <v>7</v>
      </c>
      <c r="Q7" s="22" t="s">
        <v>7</v>
      </c>
    </row>
    <row r="8" spans="1:34" s="17" customFormat="1" ht="20.25">
      <c r="A8" s="104" t="s">
        <v>4605</v>
      </c>
      <c r="B8" s="23" t="s">
        <v>8</v>
      </c>
      <c r="C8" s="23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4" t="s">
        <v>81</v>
      </c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4" s="17" customFormat="1" ht="20.25">
      <c r="A9" s="18" t="s">
        <v>77</v>
      </c>
      <c r="B9" s="105" t="s">
        <v>4605</v>
      </c>
      <c r="C9" s="105" t="s">
        <v>4605</v>
      </c>
      <c r="D9" s="105" t="s">
        <v>4605</v>
      </c>
      <c r="E9" s="105" t="s">
        <v>4605</v>
      </c>
      <c r="F9" s="105" t="s">
        <v>4605</v>
      </c>
      <c r="G9" s="53">
        <v>8.1300000000000008</v>
      </c>
      <c r="H9" s="105" t="s">
        <v>4605</v>
      </c>
      <c r="I9" s="105" t="s">
        <v>4605</v>
      </c>
      <c r="J9" s="54">
        <v>3.2199999999999999E-2</v>
      </c>
      <c r="K9" s="53">
        <v>1918400757.2</v>
      </c>
      <c r="L9" s="105" t="s">
        <v>4605</v>
      </c>
      <c r="M9" s="53">
        <v>0</v>
      </c>
      <c r="N9" s="53">
        <v>1737126.0117096866</v>
      </c>
      <c r="O9" s="105" t="s">
        <v>4605</v>
      </c>
      <c r="P9" s="54">
        <v>1</v>
      </c>
      <c r="Q9" s="54">
        <v>0.1055</v>
      </c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spans="1:34">
      <c r="A10" s="57" t="s">
        <v>173</v>
      </c>
      <c r="B10" s="110" t="s">
        <v>4605</v>
      </c>
      <c r="C10" s="110" t="s">
        <v>4605</v>
      </c>
      <c r="D10" s="110" t="s">
        <v>4605</v>
      </c>
      <c r="E10" s="110" t="s">
        <v>4605</v>
      </c>
      <c r="F10" s="110" t="s">
        <v>4605</v>
      </c>
      <c r="G10" s="59">
        <v>8.1300000000000008</v>
      </c>
      <c r="H10" s="110" t="s">
        <v>4605</v>
      </c>
      <c r="I10" s="110" t="s">
        <v>4605</v>
      </c>
      <c r="J10" s="58">
        <v>3.2099999999999997E-2</v>
      </c>
      <c r="K10" s="59">
        <v>1915894509.71</v>
      </c>
      <c r="L10" s="110" t="s">
        <v>4605</v>
      </c>
      <c r="M10" s="59">
        <v>0</v>
      </c>
      <c r="N10" s="59">
        <v>1728036.603467206</v>
      </c>
      <c r="O10" s="110" t="s">
        <v>4605</v>
      </c>
      <c r="P10" s="58">
        <v>0.99480000000000002</v>
      </c>
      <c r="Q10" s="58">
        <v>0.10489999999999999</v>
      </c>
    </row>
    <row r="11" spans="1:34">
      <c r="A11" s="57" t="s">
        <v>207</v>
      </c>
      <c r="B11" s="110" t="s">
        <v>4605</v>
      </c>
      <c r="C11" s="110" t="s">
        <v>4605</v>
      </c>
      <c r="D11" s="110" t="s">
        <v>4605</v>
      </c>
      <c r="E11" s="110" t="s">
        <v>4605</v>
      </c>
      <c r="F11" s="110" t="s">
        <v>4605</v>
      </c>
      <c r="G11" s="59">
        <v>6.43</v>
      </c>
      <c r="H11" s="110" t="s">
        <v>4605</v>
      </c>
      <c r="I11" s="110" t="s">
        <v>4605</v>
      </c>
      <c r="J11" s="58">
        <v>1.3100000000000001E-2</v>
      </c>
      <c r="K11" s="59">
        <v>555580631.40999997</v>
      </c>
      <c r="L11" s="110" t="s">
        <v>4605</v>
      </c>
      <c r="M11" s="59">
        <v>0</v>
      </c>
      <c r="N11" s="59">
        <v>584917.04228971305</v>
      </c>
      <c r="O11" s="110" t="s">
        <v>4605</v>
      </c>
      <c r="P11" s="58">
        <v>0.3367</v>
      </c>
      <c r="Q11" s="58">
        <v>3.5499999999999997E-2</v>
      </c>
    </row>
    <row r="12" spans="1:34">
      <c r="A12" s="57" t="s">
        <v>208</v>
      </c>
      <c r="B12" s="110" t="s">
        <v>4605</v>
      </c>
      <c r="C12" s="110" t="s">
        <v>4605</v>
      </c>
      <c r="D12" s="110" t="s">
        <v>4605</v>
      </c>
      <c r="E12" s="110" t="s">
        <v>4605</v>
      </c>
      <c r="F12" s="110" t="s">
        <v>4605</v>
      </c>
      <c r="G12" s="59">
        <v>6.43</v>
      </c>
      <c r="H12" s="110" t="s">
        <v>4605</v>
      </c>
      <c r="I12" s="110" t="s">
        <v>4605</v>
      </c>
      <c r="J12" s="58">
        <v>1.3100000000000001E-2</v>
      </c>
      <c r="K12" s="59">
        <v>555580631.40999997</v>
      </c>
      <c r="L12" s="110" t="s">
        <v>4605</v>
      </c>
      <c r="M12" s="59">
        <v>0</v>
      </c>
      <c r="N12" s="59">
        <v>584917.04228971305</v>
      </c>
      <c r="O12" s="110" t="s">
        <v>4605</v>
      </c>
      <c r="P12" s="58">
        <v>0.3367</v>
      </c>
      <c r="Q12" s="58">
        <v>3.5499999999999997E-2</v>
      </c>
    </row>
    <row r="13" spans="1:34">
      <c r="A13" t="s">
        <v>209</v>
      </c>
      <c r="B13" t="s">
        <v>210</v>
      </c>
      <c r="C13" t="s">
        <v>96</v>
      </c>
      <c r="D13" t="s">
        <v>211</v>
      </c>
      <c r="E13" s="110" t="s">
        <v>4605</v>
      </c>
      <c r="F13" s="108" t="s">
        <v>4605</v>
      </c>
      <c r="G13" s="55">
        <v>0.56999999999999995</v>
      </c>
      <c r="H13" t="s">
        <v>98</v>
      </c>
      <c r="I13" s="56">
        <v>0.04</v>
      </c>
      <c r="J13" s="56">
        <v>8.3999999999999995E-3</v>
      </c>
      <c r="K13" s="55">
        <v>46537.53</v>
      </c>
      <c r="L13" s="55">
        <v>142.53</v>
      </c>
      <c r="M13" s="55">
        <v>0</v>
      </c>
      <c r="N13" s="55">
        <v>66.329941508999994</v>
      </c>
      <c r="O13" s="56">
        <v>0</v>
      </c>
      <c r="P13" s="56">
        <v>0</v>
      </c>
      <c r="Q13" s="56">
        <v>0</v>
      </c>
    </row>
    <row r="14" spans="1:34">
      <c r="A14" t="s">
        <v>212</v>
      </c>
      <c r="B14" t="s">
        <v>213</v>
      </c>
      <c r="C14" t="s">
        <v>96</v>
      </c>
      <c r="D14" t="s">
        <v>211</v>
      </c>
      <c r="E14" s="110" t="s">
        <v>4605</v>
      </c>
      <c r="F14" s="108" t="s">
        <v>4605</v>
      </c>
      <c r="G14" s="55">
        <v>3.36</v>
      </c>
      <c r="H14" t="s">
        <v>98</v>
      </c>
      <c r="I14" s="56">
        <v>7.4999999999999997E-3</v>
      </c>
      <c r="J14" s="56">
        <v>1.15E-2</v>
      </c>
      <c r="K14" s="55">
        <v>49674191.509999998</v>
      </c>
      <c r="L14" s="55">
        <v>111.6</v>
      </c>
      <c r="M14" s="55">
        <v>0</v>
      </c>
      <c r="N14" s="55">
        <v>55436.397725160001</v>
      </c>
      <c r="O14" s="56">
        <v>2.3999999999999998E-3</v>
      </c>
      <c r="P14" s="56">
        <v>3.1899999999999998E-2</v>
      </c>
      <c r="Q14" s="56">
        <v>3.3999999999999998E-3</v>
      </c>
    </row>
    <row r="15" spans="1:34">
      <c r="A15" t="s">
        <v>214</v>
      </c>
      <c r="B15" t="s">
        <v>215</v>
      </c>
      <c r="C15" t="s">
        <v>96</v>
      </c>
      <c r="D15" t="s">
        <v>211</v>
      </c>
      <c r="E15" s="110" t="s">
        <v>4605</v>
      </c>
      <c r="F15" s="108" t="s">
        <v>4605</v>
      </c>
      <c r="G15" s="55">
        <v>19.07</v>
      </c>
      <c r="H15" t="s">
        <v>98</v>
      </c>
      <c r="I15" s="56">
        <v>0.01</v>
      </c>
      <c r="J15" s="56">
        <v>1.7299999999999999E-2</v>
      </c>
      <c r="K15" s="55">
        <v>4758303.8099999996</v>
      </c>
      <c r="L15" s="55">
        <v>98.46</v>
      </c>
      <c r="M15" s="55">
        <v>0</v>
      </c>
      <c r="N15" s="55">
        <v>4685.0259313260003</v>
      </c>
      <c r="O15" s="56">
        <v>2.9999999999999997E-4</v>
      </c>
      <c r="P15" s="56">
        <v>2.7000000000000001E-3</v>
      </c>
      <c r="Q15" s="56">
        <v>2.9999999999999997E-4</v>
      </c>
    </row>
    <row r="16" spans="1:34">
      <c r="A16" t="s">
        <v>216</v>
      </c>
      <c r="B16" t="s">
        <v>217</v>
      </c>
      <c r="C16" t="s">
        <v>96</v>
      </c>
      <c r="D16" t="s">
        <v>211</v>
      </c>
      <c r="E16" s="110" t="s">
        <v>4605</v>
      </c>
      <c r="F16" s="108" t="s">
        <v>4605</v>
      </c>
      <c r="G16" s="55">
        <v>1.82</v>
      </c>
      <c r="H16" t="s">
        <v>98</v>
      </c>
      <c r="I16" s="56">
        <v>7.4999999999999997E-3</v>
      </c>
      <c r="J16" s="56">
        <v>1.2500000000000001E-2</v>
      </c>
      <c r="K16" s="55">
        <v>54798612.369999997</v>
      </c>
      <c r="L16" s="55">
        <v>111.09</v>
      </c>
      <c r="M16" s="55">
        <v>0</v>
      </c>
      <c r="N16" s="55">
        <v>60875.778481832996</v>
      </c>
      <c r="O16" s="56">
        <v>2.5000000000000001E-3</v>
      </c>
      <c r="P16" s="56">
        <v>3.5000000000000003E-2</v>
      </c>
      <c r="Q16" s="56">
        <v>3.7000000000000002E-3</v>
      </c>
    </row>
    <row r="17" spans="1:17">
      <c r="A17" t="s">
        <v>218</v>
      </c>
      <c r="B17" t="s">
        <v>219</v>
      </c>
      <c r="C17" t="s">
        <v>96</v>
      </c>
      <c r="D17" t="s">
        <v>211</v>
      </c>
      <c r="E17" s="110" t="s">
        <v>4605</v>
      </c>
      <c r="F17" s="108" t="s">
        <v>4605</v>
      </c>
      <c r="G17" s="55">
        <v>7.88</v>
      </c>
      <c r="H17" t="s">
        <v>98</v>
      </c>
      <c r="I17" s="56">
        <v>1E-3</v>
      </c>
      <c r="J17" s="56">
        <v>1.46E-2</v>
      </c>
      <c r="K17" s="55">
        <v>130029028.68000001</v>
      </c>
      <c r="L17" s="55">
        <v>100.3</v>
      </c>
      <c r="M17" s="55">
        <v>0</v>
      </c>
      <c r="N17" s="55">
        <v>130419.11576604001</v>
      </c>
      <c r="O17" s="56">
        <v>5.0000000000000001E-3</v>
      </c>
      <c r="P17" s="56">
        <v>7.51E-2</v>
      </c>
      <c r="Q17" s="56">
        <v>7.9000000000000008E-3</v>
      </c>
    </row>
    <row r="18" spans="1:17">
      <c r="A18" t="s">
        <v>221</v>
      </c>
      <c r="B18" t="s">
        <v>222</v>
      </c>
      <c r="C18" t="s">
        <v>96</v>
      </c>
      <c r="D18" t="s">
        <v>211</v>
      </c>
      <c r="E18" s="110" t="s">
        <v>4605</v>
      </c>
      <c r="F18" s="108" t="s">
        <v>4605</v>
      </c>
      <c r="G18" s="55">
        <v>25.69</v>
      </c>
      <c r="H18" t="s">
        <v>98</v>
      </c>
      <c r="I18" s="56">
        <v>5.0000000000000001E-3</v>
      </c>
      <c r="J18" s="56">
        <v>1.7899999999999999E-2</v>
      </c>
      <c r="K18" s="55">
        <v>45257168.630000003</v>
      </c>
      <c r="L18" s="55">
        <v>80.180000000000007</v>
      </c>
      <c r="M18" s="55">
        <v>0</v>
      </c>
      <c r="N18" s="55">
        <v>36287.197807534001</v>
      </c>
      <c r="O18" s="56">
        <v>3.3E-3</v>
      </c>
      <c r="P18" s="56">
        <v>2.0899999999999998E-2</v>
      </c>
      <c r="Q18" s="56">
        <v>2.2000000000000001E-3</v>
      </c>
    </row>
    <row r="19" spans="1:17">
      <c r="A19" t="s">
        <v>224</v>
      </c>
      <c r="B19" t="s">
        <v>225</v>
      </c>
      <c r="C19" t="s">
        <v>96</v>
      </c>
      <c r="D19" t="s">
        <v>211</v>
      </c>
      <c r="E19" s="110" t="s">
        <v>4605</v>
      </c>
      <c r="F19" s="108" t="s">
        <v>4605</v>
      </c>
      <c r="G19" s="55">
        <v>14.4</v>
      </c>
      <c r="H19" t="s">
        <v>98</v>
      </c>
      <c r="I19" s="56">
        <v>2.75E-2</v>
      </c>
      <c r="J19" s="56">
        <v>1.6500000000000001E-2</v>
      </c>
      <c r="K19" s="55">
        <v>11464797.390000001</v>
      </c>
      <c r="L19" s="55">
        <v>140.35</v>
      </c>
      <c r="M19" s="55">
        <v>0</v>
      </c>
      <c r="N19" s="55">
        <v>16090.843136865</v>
      </c>
      <c r="O19" s="56">
        <v>5.9999999999999995E-4</v>
      </c>
      <c r="P19" s="56">
        <v>9.2999999999999992E-3</v>
      </c>
      <c r="Q19" s="56">
        <v>1E-3</v>
      </c>
    </row>
    <row r="20" spans="1:17">
      <c r="A20" t="s">
        <v>226</v>
      </c>
      <c r="B20" t="s">
        <v>227</v>
      </c>
      <c r="C20" t="s">
        <v>96</v>
      </c>
      <c r="D20" t="s">
        <v>211</v>
      </c>
      <c r="E20" s="110" t="s">
        <v>4605</v>
      </c>
      <c r="F20" s="108" t="s">
        <v>4605</v>
      </c>
      <c r="G20" s="55">
        <v>10.14</v>
      </c>
      <c r="H20" t="s">
        <v>98</v>
      </c>
      <c r="I20" s="56">
        <v>0.04</v>
      </c>
      <c r="J20" s="56">
        <v>1.5299999999999999E-2</v>
      </c>
      <c r="K20" s="55">
        <v>5035682.58</v>
      </c>
      <c r="L20" s="55">
        <v>172.48</v>
      </c>
      <c r="M20" s="55">
        <v>0</v>
      </c>
      <c r="N20" s="55">
        <v>8685.5453139839992</v>
      </c>
      <c r="O20" s="56">
        <v>2.9999999999999997E-4</v>
      </c>
      <c r="P20" s="56">
        <v>5.0000000000000001E-3</v>
      </c>
      <c r="Q20" s="56">
        <v>5.0000000000000001E-4</v>
      </c>
    </row>
    <row r="21" spans="1:17">
      <c r="A21" t="s">
        <v>229</v>
      </c>
      <c r="B21" t="s">
        <v>230</v>
      </c>
      <c r="C21" t="s">
        <v>96</v>
      </c>
      <c r="D21" t="s">
        <v>211</v>
      </c>
      <c r="E21" s="110" t="s">
        <v>4605</v>
      </c>
      <c r="F21" s="108" t="s">
        <v>4605</v>
      </c>
      <c r="G21" s="55">
        <v>5.33</v>
      </c>
      <c r="H21" t="s">
        <v>98</v>
      </c>
      <c r="I21" s="56">
        <v>5.0000000000000001E-3</v>
      </c>
      <c r="J21" s="56">
        <v>1.26E-2</v>
      </c>
      <c r="K21" s="55">
        <v>106649557.95</v>
      </c>
      <c r="L21" s="55">
        <v>107.42</v>
      </c>
      <c r="M21" s="55">
        <v>0</v>
      </c>
      <c r="N21" s="55">
        <v>114562.95514989</v>
      </c>
      <c r="O21" s="56">
        <v>5.1999999999999998E-3</v>
      </c>
      <c r="P21" s="56">
        <v>6.59E-2</v>
      </c>
      <c r="Q21" s="56">
        <v>7.0000000000000001E-3</v>
      </c>
    </row>
    <row r="22" spans="1:17">
      <c r="A22" t="s">
        <v>232</v>
      </c>
      <c r="B22" t="s">
        <v>233</v>
      </c>
      <c r="C22" t="s">
        <v>96</v>
      </c>
      <c r="D22" t="s">
        <v>211</v>
      </c>
      <c r="E22" s="110" t="s">
        <v>4605</v>
      </c>
      <c r="F22" s="108" t="s">
        <v>4605</v>
      </c>
      <c r="G22" s="55">
        <v>2.57</v>
      </c>
      <c r="H22" t="s">
        <v>98</v>
      </c>
      <c r="I22" s="56">
        <v>1E-3</v>
      </c>
      <c r="J22" s="56">
        <v>1.1299999999999999E-2</v>
      </c>
      <c r="K22" s="55">
        <v>112411760.41</v>
      </c>
      <c r="L22" s="55">
        <v>108.67</v>
      </c>
      <c r="M22" s="55">
        <v>0</v>
      </c>
      <c r="N22" s="55">
        <v>122157.860037547</v>
      </c>
      <c r="O22" s="56">
        <v>5.5999999999999999E-3</v>
      </c>
      <c r="P22" s="56">
        <v>7.0300000000000001E-2</v>
      </c>
      <c r="Q22" s="56">
        <v>7.4000000000000003E-3</v>
      </c>
    </row>
    <row r="23" spans="1:17">
      <c r="A23" t="s">
        <v>234</v>
      </c>
      <c r="B23" t="s">
        <v>235</v>
      </c>
      <c r="C23" t="s">
        <v>96</v>
      </c>
      <c r="D23" t="s">
        <v>211</v>
      </c>
      <c r="E23" s="110" t="s">
        <v>4605</v>
      </c>
      <c r="F23" s="108" t="s">
        <v>4605</v>
      </c>
      <c r="G23" s="55">
        <v>4.72</v>
      </c>
      <c r="H23" t="s">
        <v>98</v>
      </c>
      <c r="I23" s="56">
        <v>1.0999999999999999E-2</v>
      </c>
      <c r="J23" s="56">
        <v>1.21E-2</v>
      </c>
      <c r="K23" s="55">
        <v>35454990.549999997</v>
      </c>
      <c r="L23" s="55">
        <v>100.55</v>
      </c>
      <c r="M23" s="55">
        <v>0</v>
      </c>
      <c r="N23" s="55">
        <v>35649.992998025002</v>
      </c>
      <c r="O23" s="56">
        <v>0</v>
      </c>
      <c r="P23" s="56">
        <v>2.0500000000000001E-2</v>
      </c>
      <c r="Q23" s="56">
        <v>2.2000000000000001E-3</v>
      </c>
    </row>
    <row r="24" spans="1:17">
      <c r="A24" s="57" t="s">
        <v>237</v>
      </c>
      <c r="B24" s="110" t="s">
        <v>4605</v>
      </c>
      <c r="C24" s="110" t="s">
        <v>4605</v>
      </c>
      <c r="D24" s="110" t="s">
        <v>4605</v>
      </c>
      <c r="E24" s="110" t="s">
        <v>4605</v>
      </c>
      <c r="F24" s="110" t="s">
        <v>4605</v>
      </c>
      <c r="G24" s="59">
        <v>9</v>
      </c>
      <c r="H24" s="110" t="s">
        <v>4605</v>
      </c>
      <c r="I24" s="110" t="s">
        <v>4605</v>
      </c>
      <c r="J24" s="58">
        <v>4.1799999999999997E-2</v>
      </c>
      <c r="K24" s="59">
        <v>1360313878.3</v>
      </c>
      <c r="L24" s="110" t="s">
        <v>4605</v>
      </c>
      <c r="M24" s="59">
        <v>0</v>
      </c>
      <c r="N24" s="59">
        <v>1143119.5611774931</v>
      </c>
      <c r="O24" s="110" t="s">
        <v>4605</v>
      </c>
      <c r="P24" s="58">
        <v>0.65810000000000002</v>
      </c>
      <c r="Q24" s="58">
        <v>6.9400000000000003E-2</v>
      </c>
    </row>
    <row r="25" spans="1:17">
      <c r="A25" s="57" t="s">
        <v>238</v>
      </c>
      <c r="B25" s="110" t="s">
        <v>4605</v>
      </c>
      <c r="C25" s="110" t="s">
        <v>4605</v>
      </c>
      <c r="D25" s="110" t="s">
        <v>4605</v>
      </c>
      <c r="E25" s="110" t="s">
        <v>4605</v>
      </c>
      <c r="F25" s="110" t="s">
        <v>4605</v>
      </c>
      <c r="G25" s="59">
        <v>0.38</v>
      </c>
      <c r="H25" s="110" t="s">
        <v>4605</v>
      </c>
      <c r="I25" s="110" t="s">
        <v>4605</v>
      </c>
      <c r="J25" s="58">
        <v>4.5400000000000003E-2</v>
      </c>
      <c r="K25" s="59">
        <v>118116797.64</v>
      </c>
      <c r="L25" s="110" t="s">
        <v>4605</v>
      </c>
      <c r="M25" s="59">
        <v>0</v>
      </c>
      <c r="N25" s="59">
        <v>116195.43726627799</v>
      </c>
      <c r="O25" s="110" t="s">
        <v>4605</v>
      </c>
      <c r="P25" s="58">
        <v>6.6900000000000001E-2</v>
      </c>
      <c r="Q25" s="58">
        <v>7.1000000000000004E-3</v>
      </c>
    </row>
    <row r="26" spans="1:17">
      <c r="A26" t="s">
        <v>239</v>
      </c>
      <c r="B26" t="s">
        <v>240</v>
      </c>
      <c r="C26" t="s">
        <v>96</v>
      </c>
      <c r="D26" t="s">
        <v>211</v>
      </c>
      <c r="E26" s="110" t="s">
        <v>4605</v>
      </c>
      <c r="F26" s="108" t="s">
        <v>4605</v>
      </c>
      <c r="G26" s="55">
        <v>0.25</v>
      </c>
      <c r="H26" t="s">
        <v>98</v>
      </c>
      <c r="I26" s="56">
        <v>0</v>
      </c>
      <c r="J26" s="56">
        <v>4.4900000000000002E-2</v>
      </c>
      <c r="K26" s="55">
        <v>18747376.530000001</v>
      </c>
      <c r="L26" s="55">
        <v>98.9</v>
      </c>
      <c r="M26" s="55">
        <v>0</v>
      </c>
      <c r="N26" s="55">
        <v>18541.155388169998</v>
      </c>
      <c r="O26" s="56">
        <v>8.9999999999999998E-4</v>
      </c>
      <c r="P26" s="56">
        <v>1.0699999999999999E-2</v>
      </c>
      <c r="Q26" s="56">
        <v>1.1000000000000001E-3</v>
      </c>
    </row>
    <row r="27" spans="1:17">
      <c r="A27" t="s">
        <v>242</v>
      </c>
      <c r="B27" t="s">
        <v>243</v>
      </c>
      <c r="C27" t="s">
        <v>96</v>
      </c>
      <c r="D27" t="s">
        <v>211</v>
      </c>
      <c r="E27" s="110" t="s">
        <v>4605</v>
      </c>
      <c r="F27" s="108" t="s">
        <v>4605</v>
      </c>
      <c r="G27" s="55">
        <v>0.84</v>
      </c>
      <c r="H27" t="s">
        <v>98</v>
      </c>
      <c r="I27" s="56">
        <v>0</v>
      </c>
      <c r="J27" s="56">
        <v>4.1599999999999998E-2</v>
      </c>
      <c r="K27" s="55">
        <v>120713.64</v>
      </c>
      <c r="L27" s="55">
        <v>96.61</v>
      </c>
      <c r="M27" s="55">
        <v>0</v>
      </c>
      <c r="N27" s="55">
        <v>116.621447604</v>
      </c>
      <c r="O27" s="56">
        <v>0</v>
      </c>
      <c r="P27" s="56">
        <v>1E-4</v>
      </c>
      <c r="Q27" s="56">
        <v>0</v>
      </c>
    </row>
    <row r="28" spans="1:17">
      <c r="A28" t="s">
        <v>245</v>
      </c>
      <c r="B28" t="s">
        <v>246</v>
      </c>
      <c r="C28" t="s">
        <v>96</v>
      </c>
      <c r="D28" t="s">
        <v>211</v>
      </c>
      <c r="E28" s="110" t="s">
        <v>4605</v>
      </c>
      <c r="F28" s="108" t="s">
        <v>4605</v>
      </c>
      <c r="G28" s="55">
        <v>0.01</v>
      </c>
      <c r="H28" t="s">
        <v>98</v>
      </c>
      <c r="I28" s="56">
        <v>0</v>
      </c>
      <c r="J28" s="56">
        <v>3.7199999999999997E-2</v>
      </c>
      <c r="K28" s="55">
        <v>1557539.41</v>
      </c>
      <c r="L28" s="55">
        <v>99.98</v>
      </c>
      <c r="M28" s="55">
        <v>0</v>
      </c>
      <c r="N28" s="55">
        <v>1557.227902118</v>
      </c>
      <c r="O28" s="56">
        <v>0</v>
      </c>
      <c r="P28" s="56">
        <v>8.9999999999999998E-4</v>
      </c>
      <c r="Q28" s="56">
        <v>1E-4</v>
      </c>
    </row>
    <row r="29" spans="1:17">
      <c r="A29" t="s">
        <v>248</v>
      </c>
      <c r="B29" t="s">
        <v>249</v>
      </c>
      <c r="C29" t="s">
        <v>96</v>
      </c>
      <c r="D29" t="s">
        <v>211</v>
      </c>
      <c r="E29" s="110" t="s">
        <v>4605</v>
      </c>
      <c r="F29" s="108" t="s">
        <v>4605</v>
      </c>
      <c r="G29" s="55">
        <v>0.92</v>
      </c>
      <c r="H29" t="s">
        <v>98</v>
      </c>
      <c r="I29" s="56">
        <v>0</v>
      </c>
      <c r="J29" s="56">
        <v>4.1200000000000001E-2</v>
      </c>
      <c r="K29" s="55">
        <v>16329548.33</v>
      </c>
      <c r="L29" s="55">
        <v>96.34</v>
      </c>
      <c r="M29" s="55">
        <v>0</v>
      </c>
      <c r="N29" s="55">
        <v>15731.886861122</v>
      </c>
      <c r="O29" s="56">
        <v>1.1999999999999999E-3</v>
      </c>
      <c r="P29" s="56">
        <v>9.1000000000000004E-3</v>
      </c>
      <c r="Q29" s="56">
        <v>1E-3</v>
      </c>
    </row>
    <row r="30" spans="1:17">
      <c r="A30" t="s">
        <v>251</v>
      </c>
      <c r="B30" t="s">
        <v>252</v>
      </c>
      <c r="C30" t="s">
        <v>96</v>
      </c>
      <c r="D30" t="s">
        <v>211</v>
      </c>
      <c r="E30" s="110" t="s">
        <v>4605</v>
      </c>
      <c r="F30" s="108" t="s">
        <v>4605</v>
      </c>
      <c r="G30" s="55">
        <v>0.09</v>
      </c>
      <c r="H30" t="s">
        <v>98</v>
      </c>
      <c r="I30" s="56">
        <v>0</v>
      </c>
      <c r="J30" s="56">
        <v>4.5499999999999999E-2</v>
      </c>
      <c r="K30" s="55">
        <v>8882815.2400000002</v>
      </c>
      <c r="L30" s="55">
        <v>99.55</v>
      </c>
      <c r="M30" s="55">
        <v>0</v>
      </c>
      <c r="N30" s="55">
        <v>8842.8425714200002</v>
      </c>
      <c r="O30" s="56">
        <v>2.0000000000000001E-4</v>
      </c>
      <c r="P30" s="56">
        <v>5.1000000000000004E-3</v>
      </c>
      <c r="Q30" s="56">
        <v>5.0000000000000001E-4</v>
      </c>
    </row>
    <row r="31" spans="1:17">
      <c r="A31" t="s">
        <v>254</v>
      </c>
      <c r="B31" t="s">
        <v>255</v>
      </c>
      <c r="C31" t="s">
        <v>96</v>
      </c>
      <c r="D31" t="s">
        <v>211</v>
      </c>
      <c r="E31" s="110" t="s">
        <v>4605</v>
      </c>
      <c r="F31" s="108" t="s">
        <v>4605</v>
      </c>
      <c r="G31" s="55">
        <v>0.17</v>
      </c>
      <c r="H31" t="s">
        <v>98</v>
      </c>
      <c r="I31" s="56">
        <v>0</v>
      </c>
      <c r="J31" s="56">
        <v>4.4999999999999998E-2</v>
      </c>
      <c r="K31" s="55">
        <v>21386601.649999999</v>
      </c>
      <c r="L31" s="55">
        <v>99.22</v>
      </c>
      <c r="M31" s="55">
        <v>0</v>
      </c>
      <c r="N31" s="55">
        <v>21219.786157130002</v>
      </c>
      <c r="O31" s="56">
        <v>4.0000000000000002E-4</v>
      </c>
      <c r="P31" s="56">
        <v>1.2200000000000001E-2</v>
      </c>
      <c r="Q31" s="56">
        <v>1.2999999999999999E-3</v>
      </c>
    </row>
    <row r="32" spans="1:17">
      <c r="A32" t="s">
        <v>257</v>
      </c>
      <c r="B32" t="s">
        <v>258</v>
      </c>
      <c r="C32" t="s">
        <v>96</v>
      </c>
      <c r="D32" t="s">
        <v>211</v>
      </c>
      <c r="E32" s="110" t="s">
        <v>4605</v>
      </c>
      <c r="F32" s="108" t="s">
        <v>4605</v>
      </c>
      <c r="G32" s="55">
        <v>0.59</v>
      </c>
      <c r="H32" t="s">
        <v>98</v>
      </c>
      <c r="I32" s="56">
        <v>0</v>
      </c>
      <c r="J32" s="56">
        <v>4.2500000000000003E-2</v>
      </c>
      <c r="K32" s="55">
        <v>300059.61</v>
      </c>
      <c r="L32" s="55">
        <v>97.53</v>
      </c>
      <c r="M32" s="55">
        <v>0</v>
      </c>
      <c r="N32" s="55">
        <v>292.64813763299998</v>
      </c>
      <c r="O32" s="56">
        <v>0</v>
      </c>
      <c r="P32" s="56">
        <v>2.0000000000000001E-4</v>
      </c>
      <c r="Q32" s="56">
        <v>0</v>
      </c>
    </row>
    <row r="33" spans="1:17">
      <c r="A33" t="s">
        <v>260</v>
      </c>
      <c r="B33" t="s">
        <v>261</v>
      </c>
      <c r="C33" t="s">
        <v>96</v>
      </c>
      <c r="D33" t="s">
        <v>211</v>
      </c>
      <c r="E33" s="110" t="s">
        <v>4605</v>
      </c>
      <c r="F33" s="108" t="s">
        <v>4605</v>
      </c>
      <c r="G33" s="55">
        <v>0.67</v>
      </c>
      <c r="H33" t="s">
        <v>98</v>
      </c>
      <c r="I33" s="56">
        <v>0</v>
      </c>
      <c r="J33" s="56">
        <v>4.1399999999999999E-2</v>
      </c>
      <c r="K33" s="55">
        <v>5858859.6699999999</v>
      </c>
      <c r="L33" s="55">
        <v>97.29</v>
      </c>
      <c r="M33" s="55">
        <v>0</v>
      </c>
      <c r="N33" s="55">
        <v>5700.0845729430002</v>
      </c>
      <c r="O33" s="56">
        <v>2.9999999999999997E-4</v>
      </c>
      <c r="P33" s="56">
        <v>3.3E-3</v>
      </c>
      <c r="Q33" s="56">
        <v>2.9999999999999997E-4</v>
      </c>
    </row>
    <row r="34" spans="1:17">
      <c r="A34" t="s">
        <v>262</v>
      </c>
      <c r="B34" t="s">
        <v>263</v>
      </c>
      <c r="C34" t="s">
        <v>96</v>
      </c>
      <c r="D34" t="s">
        <v>211</v>
      </c>
      <c r="E34" s="110" t="s">
        <v>4605</v>
      </c>
      <c r="F34" s="108" t="s">
        <v>4605</v>
      </c>
      <c r="G34" s="55">
        <v>0.34</v>
      </c>
      <c r="H34" t="s">
        <v>98</v>
      </c>
      <c r="I34" s="56">
        <v>0</v>
      </c>
      <c r="J34" s="56">
        <v>4.4600000000000001E-2</v>
      </c>
      <c r="K34" s="55">
        <v>27626186.059999999</v>
      </c>
      <c r="L34" s="55">
        <v>98.48</v>
      </c>
      <c r="M34" s="55">
        <v>0</v>
      </c>
      <c r="N34" s="55">
        <v>27206.268031888001</v>
      </c>
      <c r="O34" s="56">
        <v>1.5E-3</v>
      </c>
      <c r="P34" s="56">
        <v>1.5699999999999999E-2</v>
      </c>
      <c r="Q34" s="56">
        <v>1.6999999999999999E-3</v>
      </c>
    </row>
    <row r="35" spans="1:17">
      <c r="A35" t="s">
        <v>265</v>
      </c>
      <c r="B35" t="s">
        <v>266</v>
      </c>
      <c r="C35" t="s">
        <v>96</v>
      </c>
      <c r="D35" t="s">
        <v>211</v>
      </c>
      <c r="E35" s="110" t="s">
        <v>4605</v>
      </c>
      <c r="F35" s="108" t="s">
        <v>4605</v>
      </c>
      <c r="G35" s="55">
        <v>0.42</v>
      </c>
      <c r="H35" t="s">
        <v>98</v>
      </c>
      <c r="I35" s="56">
        <v>0</v>
      </c>
      <c r="J35" s="56">
        <v>4.4699999999999997E-2</v>
      </c>
      <c r="K35" s="55">
        <v>17307097.5</v>
      </c>
      <c r="L35" s="55">
        <v>98.15</v>
      </c>
      <c r="M35" s="55">
        <v>0</v>
      </c>
      <c r="N35" s="55">
        <v>16986.91619625</v>
      </c>
      <c r="O35" s="56">
        <v>1E-3</v>
      </c>
      <c r="P35" s="56">
        <v>9.7999999999999997E-3</v>
      </c>
      <c r="Q35" s="56">
        <v>1E-3</v>
      </c>
    </row>
    <row r="36" spans="1:17">
      <c r="A36" s="57" t="s">
        <v>268</v>
      </c>
      <c r="B36" s="110" t="s">
        <v>4605</v>
      </c>
      <c r="C36" s="110" t="s">
        <v>4605</v>
      </c>
      <c r="D36" s="110" t="s">
        <v>4605</v>
      </c>
      <c r="E36" s="110" t="s">
        <v>4605</v>
      </c>
      <c r="F36" s="110" t="s">
        <v>4605</v>
      </c>
      <c r="G36" s="59">
        <v>10.02</v>
      </c>
      <c r="H36" s="110" t="s">
        <v>4605</v>
      </c>
      <c r="I36" s="110" t="s">
        <v>4605</v>
      </c>
      <c r="J36" s="58">
        <v>4.1300000000000003E-2</v>
      </c>
      <c r="K36" s="59">
        <v>1234490749.5999999</v>
      </c>
      <c r="L36" s="110" t="s">
        <v>4605</v>
      </c>
      <c r="M36" s="59">
        <v>0</v>
      </c>
      <c r="N36" s="59">
        <v>1019329.613754725</v>
      </c>
      <c r="O36" s="110" t="s">
        <v>4605</v>
      </c>
      <c r="P36" s="58">
        <v>0.58679999999999999</v>
      </c>
      <c r="Q36" s="58">
        <v>6.1899999999999997E-2</v>
      </c>
    </row>
    <row r="37" spans="1:17">
      <c r="A37" t="s">
        <v>269</v>
      </c>
      <c r="B37" t="s">
        <v>270</v>
      </c>
      <c r="C37" t="s">
        <v>96</v>
      </c>
      <c r="D37" t="s">
        <v>211</v>
      </c>
      <c r="E37" s="110" t="s">
        <v>4605</v>
      </c>
      <c r="F37" s="108" t="s">
        <v>4605</v>
      </c>
      <c r="G37" s="55">
        <v>4.51</v>
      </c>
      <c r="H37" t="s">
        <v>98</v>
      </c>
      <c r="I37" s="56">
        <v>2.2499999999999999E-2</v>
      </c>
      <c r="J37" s="56">
        <v>3.6700000000000003E-2</v>
      </c>
      <c r="K37" s="55">
        <v>74427389.670000002</v>
      </c>
      <c r="L37" s="55">
        <v>94.49</v>
      </c>
      <c r="M37" s="55">
        <v>0</v>
      </c>
      <c r="N37" s="55">
        <v>70326.440499182994</v>
      </c>
      <c r="O37" s="56">
        <v>2.8E-3</v>
      </c>
      <c r="P37" s="56">
        <v>4.0500000000000001E-2</v>
      </c>
      <c r="Q37" s="56">
        <v>4.3E-3</v>
      </c>
    </row>
    <row r="38" spans="1:17">
      <c r="A38" t="s">
        <v>271</v>
      </c>
      <c r="B38" t="s">
        <v>272</v>
      </c>
      <c r="C38" t="s">
        <v>96</v>
      </c>
      <c r="D38" t="s">
        <v>211</v>
      </c>
      <c r="E38" s="110" t="s">
        <v>4605</v>
      </c>
      <c r="F38" s="108" t="s">
        <v>4605</v>
      </c>
      <c r="G38" s="55">
        <v>2.13</v>
      </c>
      <c r="H38" t="s">
        <v>98</v>
      </c>
      <c r="I38" s="56">
        <v>5.0000000000000001E-3</v>
      </c>
      <c r="J38" s="56">
        <v>3.7600000000000001E-2</v>
      </c>
      <c r="K38" s="55">
        <v>31690022.16</v>
      </c>
      <c r="L38" s="55">
        <v>93.78</v>
      </c>
      <c r="M38" s="55">
        <v>0</v>
      </c>
      <c r="N38" s="55">
        <v>29718.902781648001</v>
      </c>
      <c r="O38" s="56">
        <v>1.5E-3</v>
      </c>
      <c r="P38" s="56">
        <v>1.7100000000000001E-2</v>
      </c>
      <c r="Q38" s="56">
        <v>1.8E-3</v>
      </c>
    </row>
    <row r="39" spans="1:17">
      <c r="A39" t="s">
        <v>273</v>
      </c>
      <c r="B39" t="s">
        <v>274</v>
      </c>
      <c r="C39" t="s">
        <v>96</v>
      </c>
      <c r="D39" t="s">
        <v>211</v>
      </c>
      <c r="E39" s="110" t="s">
        <v>4605</v>
      </c>
      <c r="F39" s="108" t="s">
        <v>4605</v>
      </c>
      <c r="G39" s="55">
        <v>4.66</v>
      </c>
      <c r="H39" t="s">
        <v>98</v>
      </c>
      <c r="I39" s="56">
        <v>3.7499999999999999E-2</v>
      </c>
      <c r="J39" s="56">
        <v>3.7199999999999997E-2</v>
      </c>
      <c r="K39" s="55">
        <v>51600269.079999998</v>
      </c>
      <c r="L39" s="55">
        <v>102.8</v>
      </c>
      <c r="M39" s="55">
        <v>0</v>
      </c>
      <c r="N39" s="55">
        <v>53045.076614240003</v>
      </c>
      <c r="O39" s="56">
        <v>4.0000000000000001E-3</v>
      </c>
      <c r="P39" s="56">
        <v>3.0499999999999999E-2</v>
      </c>
      <c r="Q39" s="56">
        <v>3.2000000000000002E-3</v>
      </c>
    </row>
    <row r="40" spans="1:17">
      <c r="A40" t="s">
        <v>275</v>
      </c>
      <c r="B40" t="s">
        <v>276</v>
      </c>
      <c r="C40" t="s">
        <v>96</v>
      </c>
      <c r="D40" t="s">
        <v>211</v>
      </c>
      <c r="E40" s="110" t="s">
        <v>4605</v>
      </c>
      <c r="F40" s="108" t="s">
        <v>4605</v>
      </c>
      <c r="G40" s="55">
        <v>3.12</v>
      </c>
      <c r="H40" t="s">
        <v>98</v>
      </c>
      <c r="I40" s="56">
        <v>0.02</v>
      </c>
      <c r="J40" s="56">
        <v>3.6499999999999998E-2</v>
      </c>
      <c r="K40" s="55">
        <v>31867782.140000001</v>
      </c>
      <c r="L40" s="55">
        <v>96.55</v>
      </c>
      <c r="M40" s="55">
        <v>0</v>
      </c>
      <c r="N40" s="55">
        <v>30768.34365617</v>
      </c>
      <c r="O40" s="56">
        <v>1.5E-3</v>
      </c>
      <c r="P40" s="56">
        <v>1.77E-2</v>
      </c>
      <c r="Q40" s="56">
        <v>1.9E-3</v>
      </c>
    </row>
    <row r="41" spans="1:17">
      <c r="A41" t="s">
        <v>277</v>
      </c>
      <c r="B41" t="s">
        <v>278</v>
      </c>
      <c r="C41" t="s">
        <v>96</v>
      </c>
      <c r="D41" t="s">
        <v>211</v>
      </c>
      <c r="E41" s="110" t="s">
        <v>4605</v>
      </c>
      <c r="F41" s="108" t="s">
        <v>4605</v>
      </c>
      <c r="G41" s="55">
        <v>14.97</v>
      </c>
      <c r="H41" t="s">
        <v>98</v>
      </c>
      <c r="I41" s="56">
        <v>3.7499999999999999E-2</v>
      </c>
      <c r="J41" s="56">
        <v>4.5100000000000001E-2</v>
      </c>
      <c r="K41" s="55">
        <v>123957496.92</v>
      </c>
      <c r="L41" s="55">
        <v>92</v>
      </c>
      <c r="M41" s="55">
        <v>0</v>
      </c>
      <c r="N41" s="55">
        <v>114040.8971664</v>
      </c>
      <c r="O41" s="56">
        <v>4.8999999999999998E-3</v>
      </c>
      <c r="P41" s="56">
        <v>6.5600000000000006E-2</v>
      </c>
      <c r="Q41" s="56">
        <v>6.8999999999999999E-3</v>
      </c>
    </row>
    <row r="42" spans="1:17">
      <c r="A42" t="s">
        <v>279</v>
      </c>
      <c r="B42" t="s">
        <v>280</v>
      </c>
      <c r="C42" t="s">
        <v>96</v>
      </c>
      <c r="D42" t="s">
        <v>211</v>
      </c>
      <c r="E42" s="110" t="s">
        <v>4605</v>
      </c>
      <c r="F42" s="108" t="s">
        <v>4605</v>
      </c>
      <c r="G42" s="55">
        <v>1.64</v>
      </c>
      <c r="H42" t="s">
        <v>98</v>
      </c>
      <c r="I42" s="56">
        <v>1.7500000000000002E-2</v>
      </c>
      <c r="J42" s="56">
        <v>3.8100000000000002E-2</v>
      </c>
      <c r="K42" s="55">
        <v>14863473.210000001</v>
      </c>
      <c r="L42" s="55">
        <v>97.32</v>
      </c>
      <c r="M42" s="55">
        <v>0</v>
      </c>
      <c r="N42" s="55">
        <v>14465.132127972</v>
      </c>
      <c r="O42" s="56">
        <v>5.9999999999999995E-4</v>
      </c>
      <c r="P42" s="56">
        <v>8.3000000000000001E-3</v>
      </c>
      <c r="Q42" s="56">
        <v>8.9999999999999998E-4</v>
      </c>
    </row>
    <row r="43" spans="1:17">
      <c r="A43" t="s">
        <v>281</v>
      </c>
      <c r="B43" t="s">
        <v>282</v>
      </c>
      <c r="C43" t="s">
        <v>96</v>
      </c>
      <c r="D43" t="s">
        <v>211</v>
      </c>
      <c r="E43" s="110" t="s">
        <v>4605</v>
      </c>
      <c r="F43" s="108" t="s">
        <v>4605</v>
      </c>
      <c r="G43" s="55">
        <v>18.309999999999999</v>
      </c>
      <c r="H43" t="s">
        <v>98</v>
      </c>
      <c r="I43" s="56">
        <v>2.8000000000000001E-2</v>
      </c>
      <c r="J43" s="56">
        <v>4.6199999999999998E-2</v>
      </c>
      <c r="K43" s="55">
        <v>220259158.41</v>
      </c>
      <c r="L43" s="55">
        <v>71.52</v>
      </c>
      <c r="M43" s="55">
        <v>0</v>
      </c>
      <c r="N43" s="55">
        <v>157529.35009483201</v>
      </c>
      <c r="O43" s="56">
        <v>1.9300000000000001E-2</v>
      </c>
      <c r="P43" s="56">
        <v>9.0700000000000003E-2</v>
      </c>
      <c r="Q43" s="56">
        <v>9.5999999999999992E-3</v>
      </c>
    </row>
    <row r="44" spans="1:17">
      <c r="A44" t="s">
        <v>284</v>
      </c>
      <c r="B44" t="s">
        <v>285</v>
      </c>
      <c r="C44" t="s">
        <v>96</v>
      </c>
      <c r="D44" t="s">
        <v>211</v>
      </c>
      <c r="E44" s="110" t="s">
        <v>4605</v>
      </c>
      <c r="F44" s="108" t="s">
        <v>4605</v>
      </c>
      <c r="G44" s="55">
        <v>2.66</v>
      </c>
      <c r="H44" t="s">
        <v>98</v>
      </c>
      <c r="I44" s="56">
        <v>6.25E-2</v>
      </c>
      <c r="J44" s="56">
        <v>3.6600000000000001E-2</v>
      </c>
      <c r="K44" s="55">
        <v>57608.9</v>
      </c>
      <c r="L44" s="55">
        <v>107.9</v>
      </c>
      <c r="M44" s="55">
        <v>0</v>
      </c>
      <c r="N44" s="55">
        <v>62.160003099999997</v>
      </c>
      <c r="O44" s="56">
        <v>0</v>
      </c>
      <c r="P44" s="56">
        <v>0</v>
      </c>
      <c r="Q44" s="56">
        <v>0</v>
      </c>
    </row>
    <row r="45" spans="1:17">
      <c r="A45" t="s">
        <v>286</v>
      </c>
      <c r="B45" t="s">
        <v>287</v>
      </c>
      <c r="C45" t="s">
        <v>96</v>
      </c>
      <c r="D45" t="s">
        <v>211</v>
      </c>
      <c r="E45" s="110" t="s">
        <v>4605</v>
      </c>
      <c r="F45" s="108" t="s">
        <v>4605</v>
      </c>
      <c r="G45" s="55">
        <v>0.24</v>
      </c>
      <c r="H45" t="s">
        <v>98</v>
      </c>
      <c r="I45" s="56">
        <v>3.7499999999999999E-2</v>
      </c>
      <c r="J45" s="56">
        <v>3.27E-2</v>
      </c>
      <c r="K45" s="55">
        <v>6416.73</v>
      </c>
      <c r="L45" s="55">
        <v>102.95</v>
      </c>
      <c r="M45" s="55">
        <v>0</v>
      </c>
      <c r="N45" s="55">
        <v>6.6060235350000003</v>
      </c>
      <c r="O45" s="56">
        <v>0</v>
      </c>
      <c r="P45" s="56">
        <v>0</v>
      </c>
      <c r="Q45" s="56">
        <v>0</v>
      </c>
    </row>
    <row r="46" spans="1:17">
      <c r="A46" t="s">
        <v>288</v>
      </c>
      <c r="B46" t="s">
        <v>289</v>
      </c>
      <c r="C46" t="s">
        <v>96</v>
      </c>
      <c r="D46" t="s">
        <v>211</v>
      </c>
      <c r="E46" s="110" t="s">
        <v>4605</v>
      </c>
      <c r="F46" s="108" t="s">
        <v>4605</v>
      </c>
      <c r="G46" s="55">
        <v>11.77</v>
      </c>
      <c r="H46" t="s">
        <v>98</v>
      </c>
      <c r="I46" s="56">
        <v>5.5E-2</v>
      </c>
      <c r="J46" s="56">
        <v>4.41E-2</v>
      </c>
      <c r="K46" s="55">
        <v>15019588.07</v>
      </c>
      <c r="L46" s="55">
        <v>118.5</v>
      </c>
      <c r="M46" s="55">
        <v>0</v>
      </c>
      <c r="N46" s="55">
        <v>17798.21186295</v>
      </c>
      <c r="O46" s="56">
        <v>8.0000000000000004E-4</v>
      </c>
      <c r="P46" s="56">
        <v>1.0200000000000001E-2</v>
      </c>
      <c r="Q46" s="56">
        <v>1.1000000000000001E-3</v>
      </c>
    </row>
    <row r="47" spans="1:17">
      <c r="A47" t="s">
        <v>291</v>
      </c>
      <c r="B47" t="s">
        <v>292</v>
      </c>
      <c r="C47" t="s">
        <v>96</v>
      </c>
      <c r="D47" t="s">
        <v>211</v>
      </c>
      <c r="E47" s="110" t="s">
        <v>4605</v>
      </c>
      <c r="F47" s="108" t="s">
        <v>4605</v>
      </c>
      <c r="G47" s="55">
        <v>0.82</v>
      </c>
      <c r="H47" t="s">
        <v>98</v>
      </c>
      <c r="I47" s="56">
        <v>4.0000000000000001E-3</v>
      </c>
      <c r="J47" s="56">
        <v>3.9899999999999998E-2</v>
      </c>
      <c r="K47" s="55">
        <v>241709.19</v>
      </c>
      <c r="L47" s="55">
        <v>97.19</v>
      </c>
      <c r="M47" s="55">
        <v>0</v>
      </c>
      <c r="N47" s="55">
        <v>234.91716176099999</v>
      </c>
      <c r="O47" s="56">
        <v>0</v>
      </c>
      <c r="P47" s="56">
        <v>1E-4</v>
      </c>
      <c r="Q47" s="56">
        <v>0</v>
      </c>
    </row>
    <row r="48" spans="1:17">
      <c r="A48" t="s">
        <v>293</v>
      </c>
      <c r="B48" t="s">
        <v>294</v>
      </c>
      <c r="C48" t="s">
        <v>96</v>
      </c>
      <c r="D48" t="s">
        <v>211</v>
      </c>
      <c r="E48" s="110" t="s">
        <v>4605</v>
      </c>
      <c r="F48" s="108" t="s">
        <v>4605</v>
      </c>
      <c r="G48" s="55">
        <v>1.32</v>
      </c>
      <c r="H48" t="s">
        <v>98</v>
      </c>
      <c r="I48" s="56">
        <v>5.0000000000000001E-3</v>
      </c>
      <c r="J48" s="56">
        <v>3.8399999999999997E-2</v>
      </c>
      <c r="K48" s="55">
        <v>91441.97</v>
      </c>
      <c r="L48" s="55">
        <v>96.1</v>
      </c>
      <c r="M48" s="55">
        <v>0</v>
      </c>
      <c r="N48" s="55">
        <v>87.875733170000004</v>
      </c>
      <c r="O48" s="56">
        <v>0</v>
      </c>
      <c r="P48" s="56">
        <v>1E-4</v>
      </c>
      <c r="Q48" s="56">
        <v>0</v>
      </c>
    </row>
    <row r="49" spans="1:17">
      <c r="A49" t="s">
        <v>295</v>
      </c>
      <c r="B49" t="s">
        <v>296</v>
      </c>
      <c r="C49" t="s">
        <v>96</v>
      </c>
      <c r="D49" t="s">
        <v>211</v>
      </c>
      <c r="E49" s="110" t="s">
        <v>4605</v>
      </c>
      <c r="F49" s="108" t="s">
        <v>4605</v>
      </c>
      <c r="G49" s="55">
        <v>6.01</v>
      </c>
      <c r="H49" t="s">
        <v>98</v>
      </c>
      <c r="I49" s="56">
        <v>0.01</v>
      </c>
      <c r="J49" s="56">
        <v>3.8100000000000002E-2</v>
      </c>
      <c r="K49" s="55">
        <v>142985983.43000001</v>
      </c>
      <c r="L49" s="55">
        <v>85.38</v>
      </c>
      <c r="M49" s="55">
        <v>0</v>
      </c>
      <c r="N49" s="55">
        <v>122081.432652534</v>
      </c>
      <c r="O49" s="56">
        <v>3.8E-3</v>
      </c>
      <c r="P49" s="56">
        <v>7.0300000000000001E-2</v>
      </c>
      <c r="Q49" s="56">
        <v>7.4000000000000003E-3</v>
      </c>
    </row>
    <row r="50" spans="1:17">
      <c r="A50" t="s">
        <v>298</v>
      </c>
      <c r="B50" t="s">
        <v>299</v>
      </c>
      <c r="C50" t="s">
        <v>96</v>
      </c>
      <c r="D50" t="s">
        <v>211</v>
      </c>
      <c r="E50" s="110" t="s">
        <v>4605</v>
      </c>
      <c r="F50" s="108" t="s">
        <v>4605</v>
      </c>
      <c r="G50" s="55">
        <v>7.81</v>
      </c>
      <c r="H50" t="s">
        <v>98</v>
      </c>
      <c r="I50" s="56">
        <v>1.2999999999999999E-2</v>
      </c>
      <c r="J50" s="56">
        <v>3.9699999999999999E-2</v>
      </c>
      <c r="K50" s="55">
        <v>274742902.66000003</v>
      </c>
      <c r="L50" s="55">
        <v>82.23</v>
      </c>
      <c r="M50" s="55">
        <v>0</v>
      </c>
      <c r="N50" s="55">
        <v>225921.08885731801</v>
      </c>
      <c r="O50" s="56">
        <v>1.2800000000000001E-2</v>
      </c>
      <c r="P50" s="56">
        <v>0.13009999999999999</v>
      </c>
      <c r="Q50" s="56">
        <v>1.37E-2</v>
      </c>
    </row>
    <row r="51" spans="1:17">
      <c r="A51" t="s">
        <v>301</v>
      </c>
      <c r="B51" t="s">
        <v>302</v>
      </c>
      <c r="C51" t="s">
        <v>96</v>
      </c>
      <c r="D51" t="s">
        <v>211</v>
      </c>
      <c r="E51" s="110" t="s">
        <v>4605</v>
      </c>
      <c r="F51" s="108" t="s">
        <v>4605</v>
      </c>
      <c r="G51" s="55">
        <v>11.83</v>
      </c>
      <c r="H51" t="s">
        <v>98</v>
      </c>
      <c r="I51" s="56">
        <v>1.4999999999999999E-2</v>
      </c>
      <c r="J51" s="56">
        <v>4.3299999999999998E-2</v>
      </c>
      <c r="K51" s="55">
        <v>252679507.06</v>
      </c>
      <c r="L51" s="55">
        <v>72.52</v>
      </c>
      <c r="M51" s="55">
        <v>0</v>
      </c>
      <c r="N51" s="55">
        <v>183243.17851991201</v>
      </c>
      <c r="O51" s="56">
        <v>0.01</v>
      </c>
      <c r="P51" s="56">
        <v>0.1055</v>
      </c>
      <c r="Q51" s="56">
        <v>1.11E-2</v>
      </c>
    </row>
    <row r="52" spans="1:17">
      <c r="A52" s="57" t="s">
        <v>304</v>
      </c>
      <c r="B52" s="110" t="s">
        <v>4605</v>
      </c>
      <c r="C52" s="110" t="s">
        <v>4605</v>
      </c>
      <c r="D52" s="110" t="s">
        <v>4605</v>
      </c>
      <c r="E52" s="110" t="s">
        <v>4605</v>
      </c>
      <c r="F52" s="110" t="s">
        <v>4605</v>
      </c>
      <c r="G52" s="59">
        <v>3.07</v>
      </c>
      <c r="H52" s="110" t="s">
        <v>4605</v>
      </c>
      <c r="I52" s="110" t="s">
        <v>4605</v>
      </c>
      <c r="J52" s="58">
        <v>4.7699999999999999E-2</v>
      </c>
      <c r="K52" s="59">
        <v>7706331.0599999996</v>
      </c>
      <c r="L52" s="110" t="s">
        <v>4605</v>
      </c>
      <c r="M52" s="59">
        <v>0</v>
      </c>
      <c r="N52" s="59">
        <v>7594.5101564899996</v>
      </c>
      <c r="O52" s="110" t="s">
        <v>4605</v>
      </c>
      <c r="P52" s="58">
        <v>4.4000000000000003E-3</v>
      </c>
      <c r="Q52" s="58">
        <v>5.0000000000000001E-4</v>
      </c>
    </row>
    <row r="53" spans="1:17">
      <c r="A53" t="s">
        <v>305</v>
      </c>
      <c r="B53" t="s">
        <v>306</v>
      </c>
      <c r="C53" t="s">
        <v>96</v>
      </c>
      <c r="D53" t="s">
        <v>211</v>
      </c>
      <c r="E53" s="110" t="s">
        <v>4605</v>
      </c>
      <c r="F53" s="108" t="s">
        <v>4605</v>
      </c>
      <c r="G53" s="55">
        <v>6.02</v>
      </c>
      <c r="H53" t="s">
        <v>98</v>
      </c>
      <c r="I53" s="56">
        <v>4.1000000000000002E-2</v>
      </c>
      <c r="J53" s="56">
        <v>4.9000000000000002E-2</v>
      </c>
      <c r="K53" s="55">
        <v>1648295</v>
      </c>
      <c r="L53" s="55">
        <v>96.34</v>
      </c>
      <c r="M53" s="55">
        <v>0</v>
      </c>
      <c r="N53" s="55">
        <v>1587.9674030000001</v>
      </c>
      <c r="O53" s="56">
        <v>1E-4</v>
      </c>
      <c r="P53" s="56">
        <v>8.9999999999999998E-4</v>
      </c>
      <c r="Q53" s="56">
        <v>1E-4</v>
      </c>
    </row>
    <row r="54" spans="1:17">
      <c r="A54" t="s">
        <v>308</v>
      </c>
      <c r="B54" t="s">
        <v>309</v>
      </c>
      <c r="C54" t="s">
        <v>96</v>
      </c>
      <c r="D54" t="s">
        <v>211</v>
      </c>
      <c r="E54" s="110" t="s">
        <v>4605</v>
      </c>
      <c r="F54" s="108" t="s">
        <v>4605</v>
      </c>
      <c r="G54" s="55">
        <v>2.2999999999999998</v>
      </c>
      <c r="H54" t="s">
        <v>98</v>
      </c>
      <c r="I54" s="56">
        <v>4.1000000000000002E-2</v>
      </c>
      <c r="J54" s="56">
        <v>4.7399999999999998E-2</v>
      </c>
      <c r="K54" s="55">
        <v>6058036.0599999996</v>
      </c>
      <c r="L54" s="55">
        <v>99.15</v>
      </c>
      <c r="M54" s="55">
        <v>0</v>
      </c>
      <c r="N54" s="55">
        <v>6006.54275349</v>
      </c>
      <c r="O54" s="56">
        <v>2.9999999999999997E-4</v>
      </c>
      <c r="P54" s="56">
        <v>3.5000000000000001E-3</v>
      </c>
      <c r="Q54" s="56">
        <v>4.0000000000000002E-4</v>
      </c>
    </row>
    <row r="55" spans="1:17">
      <c r="A55" s="57" t="s">
        <v>311</v>
      </c>
      <c r="B55" s="110" t="s">
        <v>4605</v>
      </c>
      <c r="C55" s="110" t="s">
        <v>4605</v>
      </c>
      <c r="D55" s="110" t="s">
        <v>4605</v>
      </c>
      <c r="E55" s="110" t="s">
        <v>4605</v>
      </c>
      <c r="F55" s="110" t="s">
        <v>4605</v>
      </c>
      <c r="G55" s="59">
        <v>0</v>
      </c>
      <c r="H55" s="110" t="s">
        <v>4605</v>
      </c>
      <c r="I55" s="110" t="s">
        <v>4605</v>
      </c>
      <c r="J55" s="58">
        <v>0</v>
      </c>
      <c r="K55" s="59">
        <v>0</v>
      </c>
      <c r="L55" s="110" t="s">
        <v>4605</v>
      </c>
      <c r="M55" s="59">
        <v>0</v>
      </c>
      <c r="N55" s="59">
        <v>0</v>
      </c>
      <c r="O55" s="110" t="s">
        <v>4605</v>
      </c>
      <c r="P55" s="58">
        <v>0</v>
      </c>
      <c r="Q55" s="58">
        <v>0</v>
      </c>
    </row>
    <row r="56" spans="1:17">
      <c r="A56" t="s">
        <v>182</v>
      </c>
      <c r="B56" t="s">
        <v>182</v>
      </c>
      <c r="C56" s="110" t="s">
        <v>4605</v>
      </c>
      <c r="D56" t="s">
        <v>182</v>
      </c>
      <c r="E56" s="110" t="s">
        <v>4605</v>
      </c>
      <c r="F56" s="110" t="s">
        <v>4605</v>
      </c>
      <c r="G56" s="55">
        <v>0</v>
      </c>
      <c r="H56" t="s">
        <v>182</v>
      </c>
      <c r="I56" s="56">
        <v>0</v>
      </c>
      <c r="J56" s="56">
        <v>0</v>
      </c>
      <c r="K56" s="55">
        <v>0</v>
      </c>
      <c r="L56" s="55">
        <v>0</v>
      </c>
      <c r="M56" s="110" t="s">
        <v>4605</v>
      </c>
      <c r="N56" s="55">
        <v>0</v>
      </c>
      <c r="O56" s="56">
        <v>0</v>
      </c>
      <c r="P56" s="56">
        <v>0</v>
      </c>
      <c r="Q56" s="56">
        <v>0</v>
      </c>
    </row>
    <row r="57" spans="1:17">
      <c r="A57" s="57" t="s">
        <v>204</v>
      </c>
      <c r="B57" s="110" t="s">
        <v>4605</v>
      </c>
      <c r="C57" s="110" t="s">
        <v>4605</v>
      </c>
      <c r="D57" s="110" t="s">
        <v>4605</v>
      </c>
      <c r="E57" s="110" t="s">
        <v>4605</v>
      </c>
      <c r="F57" s="110" t="s">
        <v>4605</v>
      </c>
      <c r="G57" s="59">
        <v>8.86</v>
      </c>
      <c r="H57" s="110" t="s">
        <v>4605</v>
      </c>
      <c r="I57" s="110" t="s">
        <v>4605</v>
      </c>
      <c r="J57" s="58">
        <v>5.3800000000000001E-2</v>
      </c>
      <c r="K57" s="59">
        <v>2506247.4900000002</v>
      </c>
      <c r="L57" s="110" t="s">
        <v>4605</v>
      </c>
      <c r="M57" s="59">
        <v>0</v>
      </c>
      <c r="N57" s="59">
        <v>9089.4082424807002</v>
      </c>
      <c r="O57" s="110" t="s">
        <v>4605</v>
      </c>
      <c r="P57" s="58">
        <v>5.1999999999999998E-3</v>
      </c>
      <c r="Q57" s="58">
        <v>5.9999999999999995E-4</v>
      </c>
    </row>
    <row r="58" spans="1:17">
      <c r="A58" s="57" t="s">
        <v>312</v>
      </c>
      <c r="B58" s="110" t="s">
        <v>4605</v>
      </c>
      <c r="C58" s="110" t="s">
        <v>4605</v>
      </c>
      <c r="D58" s="110" t="s">
        <v>4605</v>
      </c>
      <c r="E58" s="110" t="s">
        <v>4605</v>
      </c>
      <c r="F58" s="110" t="s">
        <v>4605</v>
      </c>
      <c r="G58" s="59">
        <v>8.86</v>
      </c>
      <c r="H58" s="110" t="s">
        <v>4605</v>
      </c>
      <c r="I58" s="110" t="s">
        <v>4605</v>
      </c>
      <c r="J58" s="58">
        <v>5.3800000000000001E-2</v>
      </c>
      <c r="K58" s="59">
        <v>2506247.4900000002</v>
      </c>
      <c r="L58" s="110" t="s">
        <v>4605</v>
      </c>
      <c r="M58" s="59">
        <v>0</v>
      </c>
      <c r="N58" s="59">
        <v>9089.4082424807002</v>
      </c>
      <c r="O58" s="110" t="s">
        <v>4605</v>
      </c>
      <c r="P58" s="58">
        <v>5.1999999999999998E-3</v>
      </c>
      <c r="Q58" s="58">
        <v>5.9999999999999995E-4</v>
      </c>
    </row>
    <row r="59" spans="1:17">
      <c r="A59" t="s">
        <v>313</v>
      </c>
      <c r="B59" t="s">
        <v>314</v>
      </c>
      <c r="C59" t="s">
        <v>108</v>
      </c>
      <c r="D59" t="s">
        <v>315</v>
      </c>
      <c r="E59" t="s">
        <v>316</v>
      </c>
      <c r="F59" s="108" t="s">
        <v>4605</v>
      </c>
      <c r="G59" s="55">
        <v>17.670000000000002</v>
      </c>
      <c r="H59" t="s">
        <v>100</v>
      </c>
      <c r="I59" s="56">
        <v>4.4999999999999998E-2</v>
      </c>
      <c r="J59" s="56">
        <v>5.7500000000000002E-2</v>
      </c>
      <c r="K59" s="55">
        <v>718471.44</v>
      </c>
      <c r="L59" s="55">
        <v>78.942499999999853</v>
      </c>
      <c r="M59" s="55">
        <v>0</v>
      </c>
      <c r="N59" s="55">
        <v>2057.1593810252898</v>
      </c>
      <c r="O59" s="56">
        <v>6.9999999999999999E-4</v>
      </c>
      <c r="P59" s="56">
        <v>1.1999999999999999E-3</v>
      </c>
      <c r="Q59" s="56">
        <v>1E-4</v>
      </c>
    </row>
    <row r="60" spans="1:17">
      <c r="A60" t="s">
        <v>317</v>
      </c>
      <c r="B60" t="s">
        <v>318</v>
      </c>
      <c r="C60" t="s">
        <v>108</v>
      </c>
      <c r="D60" t="s">
        <v>315</v>
      </c>
      <c r="E60" t="s">
        <v>316</v>
      </c>
      <c r="F60" s="108" t="s">
        <v>4605</v>
      </c>
      <c r="G60" s="55">
        <v>6.28</v>
      </c>
      <c r="H60" t="s">
        <v>100</v>
      </c>
      <c r="I60" s="56">
        <v>6.5000000000000002E-2</v>
      </c>
      <c r="J60" s="56">
        <v>5.28E-2</v>
      </c>
      <c r="K60" s="55">
        <v>1787776.05</v>
      </c>
      <c r="L60" s="55">
        <v>108.45100000000002</v>
      </c>
      <c r="M60" s="55">
        <v>0</v>
      </c>
      <c r="N60" s="55">
        <v>7032.2488614554104</v>
      </c>
      <c r="O60" s="56">
        <v>1.1999999999999999E-3</v>
      </c>
      <c r="P60" s="56">
        <v>4.0000000000000001E-3</v>
      </c>
      <c r="Q60" s="56">
        <v>4.0000000000000002E-4</v>
      </c>
    </row>
    <row r="61" spans="1:17">
      <c r="A61" s="57" t="s">
        <v>319</v>
      </c>
      <c r="B61" s="110" t="s">
        <v>4605</v>
      </c>
      <c r="C61" s="110" t="s">
        <v>4605</v>
      </c>
      <c r="D61" s="110" t="s">
        <v>4605</v>
      </c>
      <c r="E61" s="110" t="s">
        <v>4605</v>
      </c>
      <c r="F61" s="110" t="s">
        <v>4605</v>
      </c>
      <c r="G61" s="59">
        <v>0</v>
      </c>
      <c r="H61" s="110" t="s">
        <v>4605</v>
      </c>
      <c r="I61" s="110" t="s">
        <v>4605</v>
      </c>
      <c r="J61" s="58">
        <v>0</v>
      </c>
      <c r="K61" s="59">
        <v>0</v>
      </c>
      <c r="L61" s="110" t="s">
        <v>4605</v>
      </c>
      <c r="M61" s="59">
        <v>0</v>
      </c>
      <c r="N61" s="59">
        <v>0</v>
      </c>
      <c r="O61" s="110" t="s">
        <v>4605</v>
      </c>
      <c r="P61" s="58">
        <v>0</v>
      </c>
      <c r="Q61" s="58">
        <v>0</v>
      </c>
    </row>
    <row r="62" spans="1:17">
      <c r="A62" t="s">
        <v>182</v>
      </c>
      <c r="B62" t="s">
        <v>182</v>
      </c>
      <c r="C62" s="110" t="s">
        <v>4605</v>
      </c>
      <c r="D62" t="s">
        <v>182</v>
      </c>
      <c r="E62" s="110" t="s">
        <v>4605</v>
      </c>
      <c r="F62" s="110" t="s">
        <v>4605</v>
      </c>
      <c r="G62" s="55">
        <v>0</v>
      </c>
      <c r="H62" t="s">
        <v>182</v>
      </c>
      <c r="I62" s="56">
        <v>0</v>
      </c>
      <c r="J62" s="56">
        <v>0</v>
      </c>
      <c r="K62" s="55">
        <v>0</v>
      </c>
      <c r="L62" s="55">
        <v>0</v>
      </c>
      <c r="M62" s="110" t="s">
        <v>4605</v>
      </c>
      <c r="N62" s="55">
        <v>0</v>
      </c>
      <c r="O62" s="56">
        <v>0</v>
      </c>
      <c r="P62" s="56">
        <v>0</v>
      </c>
      <c r="Q62" s="56">
        <v>0</v>
      </c>
    </row>
    <row r="63" spans="1:17">
      <c r="A63" t="s">
        <v>320</v>
      </c>
      <c r="B63" s="110" t="s">
        <v>4605</v>
      </c>
      <c r="C63" s="110" t="s">
        <v>4605</v>
      </c>
      <c r="D63" s="110" t="s">
        <v>4605</v>
      </c>
      <c r="E63" s="110" t="s">
        <v>4605</v>
      </c>
      <c r="F63" s="110" t="s">
        <v>4605</v>
      </c>
      <c r="G63" s="110" t="s">
        <v>4605</v>
      </c>
      <c r="H63" s="110" t="s">
        <v>4605</v>
      </c>
      <c r="I63" s="110" t="s">
        <v>4605</v>
      </c>
      <c r="J63" s="110" t="s">
        <v>4605</v>
      </c>
      <c r="K63" s="110" t="s">
        <v>4605</v>
      </c>
      <c r="L63" s="110" t="s">
        <v>4605</v>
      </c>
      <c r="M63" s="110" t="s">
        <v>4605</v>
      </c>
      <c r="N63" s="110" t="s">
        <v>4605</v>
      </c>
      <c r="O63" s="110" t="s">
        <v>4605</v>
      </c>
      <c r="P63" s="110" t="s">
        <v>4605</v>
      </c>
      <c r="Q63" s="110" t="s">
        <v>4605</v>
      </c>
    </row>
    <row r="64" spans="1:17">
      <c r="A64" t="s">
        <v>321</v>
      </c>
      <c r="B64" s="110" t="s">
        <v>4605</v>
      </c>
      <c r="C64" s="110" t="s">
        <v>4605</v>
      </c>
      <c r="D64" s="110" t="s">
        <v>4605</v>
      </c>
      <c r="E64" s="110" t="s">
        <v>4605</v>
      </c>
      <c r="F64" s="110" t="s">
        <v>4605</v>
      </c>
      <c r="G64" s="110" t="s">
        <v>4605</v>
      </c>
      <c r="H64" s="110" t="s">
        <v>4605</v>
      </c>
      <c r="I64" s="110" t="s">
        <v>4605</v>
      </c>
      <c r="J64" s="110" t="s">
        <v>4605</v>
      </c>
      <c r="K64" s="110" t="s">
        <v>4605</v>
      </c>
      <c r="L64" s="110" t="s">
        <v>4605</v>
      </c>
      <c r="M64" s="110" t="s">
        <v>4605</v>
      </c>
      <c r="N64" s="110" t="s">
        <v>4605</v>
      </c>
      <c r="O64" s="110" t="s">
        <v>4605</v>
      </c>
      <c r="P64" s="110" t="s">
        <v>4605</v>
      </c>
      <c r="Q64" s="110" t="s">
        <v>4605</v>
      </c>
    </row>
    <row r="65" spans="1:17">
      <c r="A65" t="s">
        <v>322</v>
      </c>
      <c r="B65" s="110" t="s">
        <v>4605</v>
      </c>
      <c r="C65" s="110" t="s">
        <v>4605</v>
      </c>
      <c r="D65" s="110" t="s">
        <v>4605</v>
      </c>
      <c r="E65" s="110" t="s">
        <v>4605</v>
      </c>
      <c r="F65" s="110" t="s">
        <v>4605</v>
      </c>
      <c r="G65" s="110" t="s">
        <v>4605</v>
      </c>
      <c r="H65" s="110" t="s">
        <v>4605</v>
      </c>
      <c r="I65" s="110" t="s">
        <v>4605</v>
      </c>
      <c r="J65" s="110" t="s">
        <v>4605</v>
      </c>
      <c r="K65" s="110" t="s">
        <v>4605</v>
      </c>
      <c r="L65" s="110" t="s">
        <v>4605</v>
      </c>
      <c r="M65" s="110" t="s">
        <v>4605</v>
      </c>
      <c r="N65" s="110" t="s">
        <v>4605</v>
      </c>
      <c r="O65" s="110" t="s">
        <v>4605</v>
      </c>
      <c r="P65" s="110" t="s">
        <v>4605</v>
      </c>
      <c r="Q65" s="110" t="s">
        <v>4605</v>
      </c>
    </row>
    <row r="66" spans="1:17">
      <c r="A66" t="s">
        <v>323</v>
      </c>
      <c r="B66" s="110" t="s">
        <v>4605</v>
      </c>
      <c r="C66" s="110" t="s">
        <v>4605</v>
      </c>
      <c r="D66" s="110" t="s">
        <v>4605</v>
      </c>
      <c r="E66" s="110" t="s">
        <v>4605</v>
      </c>
      <c r="F66" s="110" t="s">
        <v>4605</v>
      </c>
      <c r="G66" s="110" t="s">
        <v>4605</v>
      </c>
      <c r="H66" s="110" t="s">
        <v>4605</v>
      </c>
      <c r="I66" s="110" t="s">
        <v>4605</v>
      </c>
      <c r="J66" s="110" t="s">
        <v>4605</v>
      </c>
      <c r="K66" s="110" t="s">
        <v>4605</v>
      </c>
      <c r="L66" s="110" t="s">
        <v>4605</v>
      </c>
      <c r="M66" s="110" t="s">
        <v>4605</v>
      </c>
      <c r="N66" s="110" t="s">
        <v>4605</v>
      </c>
      <c r="O66" s="110" t="s">
        <v>4605</v>
      </c>
      <c r="P66" s="110" t="s">
        <v>4605</v>
      </c>
      <c r="Q66" s="110" t="s">
        <v>4605</v>
      </c>
    </row>
    <row r="67" spans="1:17" hidden="1">
      <c r="B67" s="13"/>
      <c r="C67" s="13"/>
    </row>
    <row r="68" spans="1:17" hidden="1">
      <c r="B68" s="13"/>
      <c r="C68" s="13"/>
    </row>
    <row r="69" spans="1:17" hidden="1">
      <c r="B69" s="13"/>
      <c r="C69" s="13"/>
    </row>
    <row r="70" spans="1:17" hidden="1">
      <c r="B70" s="13"/>
      <c r="C70" s="13"/>
    </row>
    <row r="71" spans="1:17" hidden="1">
      <c r="B71" s="13"/>
      <c r="C71" s="13"/>
    </row>
    <row r="72" spans="1:17" hidden="1">
      <c r="B72" s="13"/>
      <c r="C72" s="13"/>
    </row>
    <row r="73" spans="1:17" hidden="1">
      <c r="B73" s="13"/>
      <c r="C73" s="13"/>
    </row>
    <row r="74" spans="1:17" hidden="1">
      <c r="B74" s="13"/>
      <c r="C74" s="13"/>
    </row>
    <row r="75" spans="1:17" hidden="1">
      <c r="B75" s="13"/>
      <c r="C75" s="13"/>
    </row>
    <row r="76" spans="1:17" hidden="1">
      <c r="B76" s="13"/>
      <c r="C76" s="13"/>
    </row>
    <row r="77" spans="1:17" hidden="1">
      <c r="B77" s="13"/>
      <c r="C77" s="13"/>
    </row>
    <row r="78" spans="1:17" hidden="1">
      <c r="B78" s="13"/>
      <c r="C78" s="13"/>
    </row>
    <row r="79" spans="1:17" hidden="1">
      <c r="B79" s="13"/>
      <c r="C79" s="13"/>
    </row>
    <row r="80" spans="1:17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  <row r="566" spans="2:3" hidden="1">
      <c r="B566" s="13"/>
      <c r="C566" s="13"/>
    </row>
    <row r="567" spans="2:3" hidden="1">
      <c r="B567" s="13"/>
      <c r="C567" s="13"/>
    </row>
    <row r="568" spans="2:3" hidden="1">
      <c r="B568" s="13"/>
      <c r="C568" s="13"/>
    </row>
    <row r="569" spans="2:3" hidden="1">
      <c r="B569" s="13"/>
      <c r="C569" s="13"/>
    </row>
    <row r="570" spans="2:3" hidden="1">
      <c r="B570" s="13"/>
      <c r="C570" s="13"/>
    </row>
    <row r="571" spans="2:3" hidden="1">
      <c r="B571" s="13"/>
      <c r="C571" s="13"/>
    </row>
    <row r="572" spans="2:3" hidden="1">
      <c r="B572" s="13"/>
      <c r="C572" s="13"/>
    </row>
    <row r="573" spans="2:3" hidden="1">
      <c r="B573" s="13"/>
      <c r="C573" s="13"/>
    </row>
    <row r="574" spans="2:3" hidden="1">
      <c r="B574" s="13"/>
      <c r="C574" s="13"/>
    </row>
    <row r="575" spans="2:3" hidden="1">
      <c r="B575" s="13"/>
      <c r="C575" s="13"/>
    </row>
    <row r="576" spans="2:3" hidden="1">
      <c r="B576" s="13"/>
      <c r="C576" s="13"/>
    </row>
    <row r="577" spans="2:3" hidden="1">
      <c r="B577" s="13"/>
      <c r="C577" s="13"/>
    </row>
    <row r="578" spans="2:3" hidden="1">
      <c r="B578" s="13"/>
      <c r="C578" s="13"/>
    </row>
    <row r="579" spans="2:3" hidden="1">
      <c r="B579" s="13"/>
      <c r="C579" s="13"/>
    </row>
    <row r="580" spans="2:3" hidden="1">
      <c r="B580" s="13"/>
      <c r="C580" s="13"/>
    </row>
    <row r="581" spans="2:3" hidden="1">
      <c r="B581" s="13"/>
      <c r="C581" s="13"/>
    </row>
    <row r="582" spans="2:3" hidden="1">
      <c r="B582" s="13"/>
      <c r="C582" s="13"/>
    </row>
    <row r="583" spans="2:3" hidden="1">
      <c r="B583" s="13"/>
      <c r="C583" s="13"/>
    </row>
    <row r="584" spans="2:3" hidden="1">
      <c r="B584" s="13"/>
      <c r="C584" s="13"/>
    </row>
    <row r="585" spans="2:3" hidden="1">
      <c r="B585" s="13"/>
      <c r="C585" s="13"/>
    </row>
    <row r="586" spans="2:3" hidden="1">
      <c r="B586" s="13"/>
      <c r="C586" s="13"/>
    </row>
    <row r="587" spans="2:3" hidden="1">
      <c r="B587" s="13"/>
      <c r="C587" s="13"/>
    </row>
    <row r="588" spans="2:3" hidden="1">
      <c r="B588" s="13"/>
      <c r="C588" s="13"/>
    </row>
    <row r="589" spans="2:3" hidden="1">
      <c r="B589" s="13"/>
      <c r="C589" s="13"/>
    </row>
    <row r="590" spans="2:3" hidden="1">
      <c r="B590" s="13"/>
      <c r="C590" s="13"/>
    </row>
    <row r="591" spans="2:3" hidden="1">
      <c r="B591" s="13"/>
      <c r="C591" s="13"/>
    </row>
    <row r="592" spans="2:3" hidden="1">
      <c r="B592" s="13"/>
      <c r="C592" s="13"/>
    </row>
    <row r="593" spans="2:3" hidden="1">
      <c r="B593" s="13"/>
      <c r="C593" s="13"/>
    </row>
    <row r="594" spans="2:3" hidden="1">
      <c r="B594" s="13"/>
      <c r="C594" s="13"/>
    </row>
    <row r="595" spans="2:3" hidden="1">
      <c r="B595" s="13"/>
      <c r="C595" s="13"/>
    </row>
    <row r="596" spans="2:3" hidden="1">
      <c r="B596" s="13"/>
      <c r="C596" s="13"/>
    </row>
    <row r="597" spans="2:3" hidden="1">
      <c r="B597" s="13"/>
      <c r="C597" s="13"/>
    </row>
    <row r="598" spans="2:3" hidden="1">
      <c r="B598" s="13"/>
      <c r="C598" s="13"/>
    </row>
    <row r="599" spans="2:3" hidden="1">
      <c r="B599" s="13"/>
      <c r="C599" s="13"/>
    </row>
    <row r="600" spans="2:3" hidden="1">
      <c r="B600" s="13"/>
      <c r="C600" s="13"/>
    </row>
    <row r="601" spans="2:3" hidden="1">
      <c r="B601" s="13"/>
      <c r="C601" s="13"/>
    </row>
    <row r="602" spans="2:3" hidden="1">
      <c r="B602" s="13"/>
      <c r="C602" s="13"/>
    </row>
    <row r="603" spans="2:3" hidden="1">
      <c r="B603" s="13"/>
      <c r="C603" s="13"/>
    </row>
    <row r="604" spans="2:3" hidden="1">
      <c r="B604" s="13"/>
      <c r="C604" s="13"/>
    </row>
    <row r="605" spans="2:3" hidden="1">
      <c r="B605" s="13"/>
      <c r="C605" s="13"/>
    </row>
    <row r="606" spans="2:3" hidden="1">
      <c r="B606" s="13"/>
      <c r="C606" s="13"/>
    </row>
    <row r="607" spans="2:3" hidden="1">
      <c r="B607" s="13"/>
      <c r="C607" s="13"/>
    </row>
    <row r="608" spans="2:3" hidden="1">
      <c r="B608" s="13"/>
      <c r="C608" s="13"/>
    </row>
    <row r="609" spans="2:3" hidden="1">
      <c r="B609" s="13"/>
      <c r="C609" s="13"/>
    </row>
    <row r="610" spans="2:3" hidden="1">
      <c r="B610" s="13"/>
      <c r="C610" s="13"/>
    </row>
    <row r="611" spans="2:3" hidden="1">
      <c r="B611" s="13"/>
      <c r="C611" s="13"/>
    </row>
    <row r="612" spans="2:3" hidden="1">
      <c r="B612" s="13"/>
      <c r="C612" s="13"/>
    </row>
    <row r="613" spans="2:3" hidden="1">
      <c r="B613" s="13"/>
      <c r="C613" s="13"/>
    </row>
    <row r="614" spans="2:3" hidden="1">
      <c r="B614" s="13"/>
      <c r="C614" s="13"/>
    </row>
    <row r="615" spans="2:3" hidden="1">
      <c r="B615" s="13"/>
      <c r="C615" s="13"/>
    </row>
    <row r="616" spans="2:3" hidden="1">
      <c r="B616" s="13"/>
      <c r="C616" s="13"/>
    </row>
    <row r="617" spans="2:3" hidden="1">
      <c r="B617" s="13"/>
      <c r="C617" s="13"/>
    </row>
    <row r="618" spans="2:3" hidden="1">
      <c r="B618" s="13"/>
      <c r="C618" s="13"/>
    </row>
    <row r="619" spans="2:3" hidden="1">
      <c r="B619" s="13"/>
      <c r="C619" s="13"/>
    </row>
    <row r="620" spans="2:3" hidden="1">
      <c r="B620" s="13"/>
      <c r="C620" s="13"/>
    </row>
    <row r="621" spans="2:3" hidden="1">
      <c r="B621" s="13"/>
      <c r="C621" s="13"/>
    </row>
    <row r="622" spans="2:3" hidden="1">
      <c r="B622" s="13"/>
      <c r="C622" s="13"/>
    </row>
    <row r="623" spans="2:3" hidden="1">
      <c r="B623" s="13"/>
      <c r="C623" s="13"/>
    </row>
    <row r="624" spans="2:3" hidden="1">
      <c r="B624" s="13"/>
      <c r="C624" s="13"/>
    </row>
    <row r="625" spans="2:3" hidden="1">
      <c r="B625" s="13"/>
      <c r="C625" s="13"/>
    </row>
    <row r="626" spans="2:3" hidden="1">
      <c r="B626" s="13"/>
      <c r="C626" s="13"/>
    </row>
    <row r="627" spans="2:3" hidden="1">
      <c r="B627" s="13"/>
      <c r="C627" s="13"/>
    </row>
    <row r="628" spans="2:3" hidden="1">
      <c r="B628" s="13"/>
      <c r="C628" s="13"/>
    </row>
    <row r="629" spans="2:3" hidden="1">
      <c r="B629" s="13"/>
      <c r="C629" s="13"/>
    </row>
    <row r="630" spans="2:3" hidden="1">
      <c r="B630" s="13"/>
      <c r="C630" s="13"/>
    </row>
    <row r="631" spans="2:3" hidden="1">
      <c r="B631" s="13"/>
      <c r="C631" s="13"/>
    </row>
    <row r="632" spans="2:3" hidden="1">
      <c r="B632" s="13"/>
      <c r="C632" s="13"/>
    </row>
    <row r="633" spans="2:3" hidden="1">
      <c r="B633" s="13"/>
      <c r="C633" s="13"/>
    </row>
    <row r="634" spans="2:3" hidden="1">
      <c r="B634" s="13"/>
      <c r="C634" s="13"/>
    </row>
    <row r="635" spans="2:3" hidden="1">
      <c r="B635" s="13"/>
      <c r="C635" s="13"/>
    </row>
    <row r="636" spans="2:3" hidden="1">
      <c r="B636" s="13"/>
      <c r="C636" s="13"/>
    </row>
    <row r="637" spans="2:3" hidden="1">
      <c r="B637" s="13"/>
      <c r="C637" s="13"/>
    </row>
    <row r="638" spans="2:3" hidden="1">
      <c r="B638" s="13"/>
      <c r="C638" s="13"/>
    </row>
    <row r="639" spans="2:3" hidden="1">
      <c r="B639" s="13"/>
      <c r="C639" s="13"/>
    </row>
    <row r="640" spans="2:3" hidden="1">
      <c r="B640" s="13"/>
      <c r="C640" s="13"/>
    </row>
    <row r="641" spans="2:3" hidden="1">
      <c r="B641" s="13"/>
      <c r="C641" s="13"/>
    </row>
    <row r="642" spans="2:3" hidden="1">
      <c r="B642" s="13"/>
      <c r="C642" s="13"/>
    </row>
    <row r="643" spans="2:3" hidden="1">
      <c r="B643" s="13"/>
      <c r="C643" s="13"/>
    </row>
    <row r="644" spans="2:3" hidden="1">
      <c r="B644" s="13"/>
      <c r="C644" s="13"/>
    </row>
    <row r="645" spans="2:3" hidden="1">
      <c r="B645" s="13"/>
      <c r="C645" s="13"/>
    </row>
    <row r="646" spans="2:3" hidden="1">
      <c r="B646" s="13"/>
      <c r="C646" s="13"/>
    </row>
    <row r="647" spans="2:3" hidden="1">
      <c r="B647" s="13"/>
      <c r="C647" s="13"/>
    </row>
    <row r="648" spans="2:3" hidden="1">
      <c r="B648" s="13"/>
      <c r="C648" s="13"/>
    </row>
    <row r="649" spans="2:3" hidden="1">
      <c r="B649" s="13"/>
      <c r="C649" s="13"/>
    </row>
    <row r="650" spans="2:3" hidden="1">
      <c r="B650" s="13"/>
      <c r="C650" s="13"/>
    </row>
    <row r="651" spans="2:3" hidden="1">
      <c r="B651" s="13"/>
      <c r="C651" s="13"/>
    </row>
    <row r="652" spans="2:3" hidden="1">
      <c r="B652" s="13"/>
      <c r="C652" s="13"/>
    </row>
    <row r="653" spans="2:3" hidden="1">
      <c r="B653" s="13"/>
      <c r="C653" s="13"/>
    </row>
    <row r="654" spans="2:3" hidden="1">
      <c r="B654" s="13"/>
      <c r="C654" s="13"/>
    </row>
    <row r="655" spans="2:3" hidden="1">
      <c r="B655" s="13"/>
      <c r="C655" s="13"/>
    </row>
    <row r="656" spans="2:3" hidden="1">
      <c r="B656" s="13"/>
      <c r="C656" s="13"/>
    </row>
    <row r="657" spans="2:3" hidden="1">
      <c r="B657" s="13"/>
      <c r="C657" s="13"/>
    </row>
    <row r="658" spans="2:3" hidden="1">
      <c r="B658" s="13"/>
      <c r="C658" s="13"/>
    </row>
    <row r="659" spans="2:3" hidden="1">
      <c r="B659" s="13"/>
      <c r="C659" s="13"/>
    </row>
    <row r="660" spans="2:3" hidden="1">
      <c r="B660" s="13"/>
      <c r="C660" s="13"/>
    </row>
    <row r="661" spans="2:3" hidden="1">
      <c r="B661" s="13"/>
      <c r="C661" s="13"/>
    </row>
    <row r="662" spans="2:3" hidden="1">
      <c r="B662" s="13"/>
      <c r="C662" s="13"/>
    </row>
    <row r="663" spans="2:3" hidden="1">
      <c r="B663" s="13"/>
      <c r="C663" s="13"/>
    </row>
    <row r="664" spans="2:3" hidden="1">
      <c r="B664" s="13"/>
      <c r="C664" s="13"/>
    </row>
    <row r="665" spans="2:3" hidden="1">
      <c r="B665" s="13"/>
      <c r="C665" s="13"/>
    </row>
    <row r="666" spans="2:3" hidden="1">
      <c r="B666" s="13"/>
      <c r="C666" s="13"/>
    </row>
    <row r="667" spans="2:3" hidden="1">
      <c r="B667" s="13"/>
      <c r="C667" s="13"/>
    </row>
    <row r="668" spans="2:3" hidden="1">
      <c r="B668" s="13"/>
      <c r="C668" s="13"/>
    </row>
    <row r="669" spans="2:3" hidden="1">
      <c r="B669" s="13"/>
      <c r="C669" s="13"/>
    </row>
    <row r="670" spans="2:3" hidden="1">
      <c r="B670" s="13"/>
      <c r="C670" s="13"/>
    </row>
    <row r="671" spans="2:3" hidden="1">
      <c r="B671" s="13"/>
      <c r="C671" s="13"/>
    </row>
    <row r="672" spans="2:3" hidden="1">
      <c r="B672" s="13"/>
      <c r="C672" s="13"/>
    </row>
    <row r="673" spans="2:3" hidden="1">
      <c r="B673" s="13"/>
      <c r="C673" s="13"/>
    </row>
    <row r="674" spans="2:3" hidden="1">
      <c r="B674" s="13"/>
      <c r="C674" s="13"/>
    </row>
    <row r="675" spans="2:3" hidden="1">
      <c r="B675" s="13"/>
      <c r="C675" s="13"/>
    </row>
    <row r="676" spans="2:3" hidden="1">
      <c r="B676" s="13"/>
      <c r="C676" s="13"/>
    </row>
    <row r="677" spans="2:3" hidden="1">
      <c r="B677" s="13"/>
      <c r="C677" s="13"/>
    </row>
    <row r="678" spans="2:3" hidden="1">
      <c r="B678" s="13"/>
      <c r="C678" s="13"/>
    </row>
    <row r="679" spans="2:3" hidden="1">
      <c r="B679" s="13"/>
      <c r="C679" s="13"/>
    </row>
    <row r="680" spans="2:3" hidden="1">
      <c r="B680" s="13"/>
      <c r="C680" s="13"/>
    </row>
    <row r="681" spans="2:3" hidden="1">
      <c r="B681" s="13"/>
      <c r="C681" s="13"/>
    </row>
    <row r="682" spans="2:3" hidden="1">
      <c r="B682" s="13"/>
      <c r="C682" s="13"/>
    </row>
    <row r="683" spans="2:3" hidden="1">
      <c r="B683" s="13"/>
      <c r="C683" s="13"/>
    </row>
    <row r="684" spans="2:3" hidden="1">
      <c r="B684" s="13"/>
      <c r="C684" s="13"/>
    </row>
    <row r="685" spans="2:3" hidden="1">
      <c r="B685" s="13"/>
      <c r="C685" s="13"/>
    </row>
    <row r="686" spans="2:3" hidden="1">
      <c r="B686" s="13"/>
      <c r="C686" s="13"/>
    </row>
    <row r="687" spans="2:3" hidden="1">
      <c r="B687" s="13"/>
      <c r="C687" s="13"/>
    </row>
    <row r="688" spans="2:3" hidden="1">
      <c r="B688" s="13"/>
      <c r="C688" s="13"/>
    </row>
    <row r="689" spans="2:3" hidden="1">
      <c r="B689" s="13"/>
      <c r="C689" s="13"/>
    </row>
    <row r="690" spans="2:3" hidden="1">
      <c r="B690" s="13"/>
      <c r="C690" s="13"/>
    </row>
    <row r="691" spans="2:3" hidden="1">
      <c r="B691" s="13"/>
      <c r="C691" s="13"/>
    </row>
    <row r="692" spans="2:3" hidden="1">
      <c r="B692" s="13"/>
      <c r="C692" s="13"/>
    </row>
    <row r="693" spans="2:3" hidden="1">
      <c r="B693" s="13"/>
      <c r="C693" s="13"/>
    </row>
    <row r="694" spans="2:3" hidden="1">
      <c r="B694" s="13"/>
      <c r="C694" s="13"/>
    </row>
    <row r="695" spans="2:3" hidden="1">
      <c r="B695" s="13"/>
      <c r="C695" s="13"/>
    </row>
    <row r="696" spans="2:3" hidden="1">
      <c r="B696" s="13"/>
      <c r="C696" s="13"/>
    </row>
    <row r="697" spans="2:3" hidden="1">
      <c r="B697" s="13"/>
      <c r="C697" s="13"/>
    </row>
    <row r="698" spans="2:3" hidden="1">
      <c r="B698" s="13"/>
      <c r="C698" s="13"/>
    </row>
    <row r="699" spans="2:3" hidden="1">
      <c r="B699" s="13"/>
      <c r="C699" s="13"/>
    </row>
    <row r="700" spans="2:3" hidden="1">
      <c r="B700" s="13"/>
      <c r="C700" s="13"/>
    </row>
    <row r="701" spans="2:3" hidden="1">
      <c r="B701" s="13"/>
      <c r="C701" s="13"/>
    </row>
    <row r="702" spans="2:3" hidden="1">
      <c r="B702" s="13"/>
      <c r="C702" s="13"/>
    </row>
    <row r="703" spans="2:3" hidden="1">
      <c r="B703" s="13"/>
      <c r="C703" s="13"/>
    </row>
    <row r="704" spans="2:3" hidden="1">
      <c r="B704" s="13"/>
      <c r="C704" s="13"/>
    </row>
    <row r="705" spans="2:3" hidden="1">
      <c r="B705" s="13"/>
      <c r="C705" s="13"/>
    </row>
    <row r="706" spans="2:3" hidden="1">
      <c r="B706" s="13"/>
      <c r="C706" s="13"/>
    </row>
    <row r="707" spans="2:3" hidden="1">
      <c r="B707" s="13"/>
      <c r="C707" s="13"/>
    </row>
    <row r="708" spans="2:3" hidden="1">
      <c r="B708" s="13"/>
      <c r="C708" s="13"/>
    </row>
    <row r="709" spans="2:3" hidden="1">
      <c r="B709" s="13"/>
      <c r="C709" s="13"/>
    </row>
    <row r="710" spans="2:3" hidden="1">
      <c r="B710" s="13"/>
      <c r="C710" s="13"/>
    </row>
    <row r="711" spans="2:3" hidden="1">
      <c r="B711" s="13"/>
      <c r="C711" s="13"/>
    </row>
    <row r="712" spans="2:3" hidden="1">
      <c r="B712" s="13"/>
      <c r="C712" s="13"/>
    </row>
    <row r="713" spans="2:3" hidden="1">
      <c r="B713" s="13"/>
      <c r="C713" s="13"/>
    </row>
    <row r="714" spans="2:3" hidden="1">
      <c r="B714" s="13"/>
      <c r="C714" s="13"/>
    </row>
    <row r="715" spans="2:3" hidden="1">
      <c r="B715" s="13"/>
      <c r="C715" s="13"/>
    </row>
    <row r="716" spans="2:3" hidden="1">
      <c r="B716" s="13"/>
      <c r="C716" s="13"/>
    </row>
    <row r="717" spans="2:3" hidden="1">
      <c r="B717" s="13"/>
      <c r="C717" s="13"/>
    </row>
    <row r="718" spans="2:3" hidden="1">
      <c r="B718" s="13"/>
      <c r="C718" s="13"/>
    </row>
    <row r="719" spans="2:3" hidden="1">
      <c r="B719" s="13"/>
      <c r="C719" s="13"/>
    </row>
    <row r="720" spans="2:3" hidden="1">
      <c r="B720" s="13"/>
      <c r="C720" s="13"/>
    </row>
    <row r="721" spans="2:3" hidden="1">
      <c r="B721" s="13"/>
      <c r="C721" s="13"/>
    </row>
    <row r="722" spans="2:3" hidden="1">
      <c r="B722" s="13"/>
      <c r="C722" s="13"/>
    </row>
    <row r="723" spans="2:3" hidden="1">
      <c r="B723" s="13"/>
      <c r="C723" s="13"/>
    </row>
    <row r="724" spans="2:3" hidden="1">
      <c r="B724" s="13"/>
      <c r="C724" s="13"/>
    </row>
    <row r="725" spans="2:3" hidden="1">
      <c r="B725" s="13"/>
      <c r="C725" s="13"/>
    </row>
    <row r="726" spans="2:3" hidden="1">
      <c r="B726" s="13"/>
      <c r="C726" s="13"/>
    </row>
    <row r="727" spans="2:3" hidden="1">
      <c r="B727" s="13"/>
      <c r="C727" s="13"/>
    </row>
    <row r="728" spans="2:3" hidden="1">
      <c r="B728" s="13"/>
      <c r="C728" s="13"/>
    </row>
    <row r="729" spans="2:3" hidden="1">
      <c r="B729" s="13"/>
      <c r="C729" s="13"/>
    </row>
    <row r="730" spans="2:3" hidden="1">
      <c r="B730" s="13"/>
      <c r="C730" s="13"/>
    </row>
    <row r="731" spans="2:3" hidden="1">
      <c r="B731" s="13"/>
      <c r="C731" s="13"/>
    </row>
    <row r="732" spans="2:3" hidden="1">
      <c r="B732" s="13"/>
      <c r="C732" s="13"/>
    </row>
    <row r="733" spans="2:3" hidden="1">
      <c r="B733" s="13"/>
      <c r="C733" s="13"/>
    </row>
    <row r="734" spans="2:3" hidden="1">
      <c r="B734" s="13"/>
      <c r="C734" s="13"/>
    </row>
    <row r="735" spans="2:3" hidden="1">
      <c r="B735" s="13"/>
      <c r="C735" s="13"/>
    </row>
    <row r="736" spans="2:3" hidden="1">
      <c r="B736" s="13"/>
      <c r="C736" s="13"/>
    </row>
    <row r="737" spans="2:3" hidden="1">
      <c r="B737" s="13"/>
      <c r="C737" s="13"/>
    </row>
    <row r="738" spans="2:3" hidden="1">
      <c r="B738" s="13"/>
      <c r="C738" s="13"/>
    </row>
    <row r="739" spans="2:3" hidden="1">
      <c r="B739" s="13"/>
      <c r="C739" s="13"/>
    </row>
    <row r="740" spans="2:3" hidden="1">
      <c r="B740" s="13"/>
      <c r="C740" s="13"/>
    </row>
    <row r="741" spans="2:3" hidden="1">
      <c r="B741" s="13"/>
      <c r="C741" s="13"/>
    </row>
    <row r="742" spans="2:3" hidden="1">
      <c r="B742" s="13"/>
      <c r="C742" s="13"/>
    </row>
    <row r="743" spans="2:3" hidden="1">
      <c r="B743" s="13"/>
      <c r="C743" s="13"/>
    </row>
    <row r="744" spans="2:3" hidden="1">
      <c r="B744" s="13"/>
      <c r="C744" s="13"/>
    </row>
    <row r="745" spans="2:3" hidden="1">
      <c r="B745" s="13"/>
      <c r="C745" s="13"/>
    </row>
    <row r="746" spans="2:3" hidden="1">
      <c r="B746" s="13"/>
      <c r="C746" s="13"/>
    </row>
    <row r="747" spans="2:3" hidden="1">
      <c r="B747" s="13"/>
      <c r="C747" s="13"/>
    </row>
    <row r="748" spans="2:3" hidden="1">
      <c r="B748" s="13"/>
      <c r="C748" s="13"/>
    </row>
    <row r="749" spans="2:3" hidden="1">
      <c r="B749" s="13"/>
      <c r="C749" s="13"/>
    </row>
    <row r="750" spans="2:3" hidden="1">
      <c r="B750" s="13"/>
      <c r="C750" s="13"/>
    </row>
    <row r="751" spans="2:3" hidden="1">
      <c r="B751" s="13"/>
      <c r="C751" s="13"/>
    </row>
    <row r="752" spans="2:3" hidden="1">
      <c r="B752" s="13"/>
      <c r="C752" s="13"/>
    </row>
    <row r="753" spans="2:3" hidden="1">
      <c r="B753" s="13"/>
      <c r="C753" s="13"/>
    </row>
    <row r="754" spans="2:3" hidden="1">
      <c r="B754" s="13"/>
      <c r="C754" s="13"/>
    </row>
    <row r="755" spans="2:3" hidden="1">
      <c r="B755" s="13"/>
      <c r="C755" s="13"/>
    </row>
    <row r="756" spans="2:3" hidden="1">
      <c r="B756" s="13"/>
      <c r="C756" s="13"/>
    </row>
    <row r="757" spans="2:3" hidden="1">
      <c r="B757" s="13"/>
      <c r="C757" s="13"/>
    </row>
    <row r="758" spans="2:3" hidden="1">
      <c r="B758" s="13"/>
      <c r="C758" s="13"/>
    </row>
    <row r="759" spans="2:3" hidden="1">
      <c r="B759" s="13"/>
      <c r="C759" s="13"/>
    </row>
    <row r="760" spans="2:3" hidden="1">
      <c r="B760" s="13"/>
      <c r="C760" s="13"/>
    </row>
    <row r="761" spans="2:3" hidden="1">
      <c r="B761" s="13"/>
      <c r="C761" s="13"/>
    </row>
    <row r="762" spans="2:3" hidden="1">
      <c r="B762" s="13"/>
      <c r="C762" s="13"/>
    </row>
    <row r="763" spans="2:3" hidden="1">
      <c r="B763" s="13"/>
      <c r="C763" s="13"/>
    </row>
    <row r="764" spans="2:3" hidden="1">
      <c r="B764" s="13"/>
      <c r="C764" s="13"/>
    </row>
    <row r="765" spans="2:3" hidden="1">
      <c r="B765" s="13"/>
      <c r="C765" s="13"/>
    </row>
    <row r="766" spans="2:3" hidden="1">
      <c r="B766" s="13"/>
      <c r="C766" s="13"/>
    </row>
    <row r="767" spans="2:3" hidden="1">
      <c r="B767" s="13"/>
      <c r="C767" s="13"/>
    </row>
    <row r="768" spans="2:3" hidden="1">
      <c r="B768" s="13"/>
      <c r="C768" s="13"/>
    </row>
    <row r="769" spans="2:3" hidden="1">
      <c r="B769" s="13"/>
      <c r="C769" s="13"/>
    </row>
    <row r="770" spans="2:3" hidden="1">
      <c r="B770" s="13"/>
      <c r="C770" s="13"/>
    </row>
    <row r="771" spans="2:3" hidden="1">
      <c r="B771" s="13"/>
      <c r="C771" s="13"/>
    </row>
    <row r="772" spans="2:3" hidden="1">
      <c r="B772" s="13"/>
      <c r="C772" s="13"/>
    </row>
    <row r="773" spans="2:3" hidden="1">
      <c r="B773" s="13"/>
      <c r="C773" s="13"/>
    </row>
    <row r="774" spans="2:3" hidden="1">
      <c r="B774" s="13"/>
      <c r="C774" s="13"/>
    </row>
    <row r="775" spans="2:3" hidden="1">
      <c r="B775" s="13"/>
      <c r="C775" s="13"/>
    </row>
    <row r="776" spans="2:3" hidden="1">
      <c r="B776" s="13"/>
      <c r="C776" s="13"/>
    </row>
    <row r="777" spans="2:3" hidden="1">
      <c r="B777" s="13"/>
      <c r="C777" s="13"/>
    </row>
    <row r="778" spans="2:3" hidden="1">
      <c r="B778" s="13"/>
      <c r="C778" s="13"/>
    </row>
    <row r="779" spans="2:3" hidden="1">
      <c r="B779" s="13"/>
      <c r="C779" s="13"/>
    </row>
    <row r="780" spans="2:3" hidden="1">
      <c r="B780" s="13"/>
      <c r="C780" s="13"/>
    </row>
    <row r="781" spans="2:3" hidden="1">
      <c r="B781" s="13"/>
      <c r="C781" s="13"/>
    </row>
    <row r="782" spans="2:3" hidden="1">
      <c r="B782" s="13"/>
      <c r="C782" s="13"/>
    </row>
    <row r="783" spans="2:3" hidden="1">
      <c r="B783" s="13"/>
      <c r="C783" s="13"/>
    </row>
    <row r="784" spans="2:3" hidden="1">
      <c r="B784" s="13"/>
      <c r="C784" s="13"/>
    </row>
    <row r="785" spans="2:3" hidden="1">
      <c r="B785" s="13"/>
      <c r="C785" s="13"/>
    </row>
    <row r="786" spans="2:3" hidden="1">
      <c r="B786" s="13"/>
      <c r="C786" s="13"/>
    </row>
    <row r="787" spans="2:3" hidden="1">
      <c r="B787" s="13"/>
      <c r="C787" s="13"/>
    </row>
    <row r="788" spans="2:3" hidden="1">
      <c r="B788" s="13"/>
      <c r="C788" s="13"/>
    </row>
    <row r="789" spans="2:3" hidden="1">
      <c r="B789" s="13"/>
      <c r="C789" s="13"/>
    </row>
    <row r="790" spans="2:3" hidden="1">
      <c r="B790" s="13"/>
      <c r="C790" s="13"/>
    </row>
    <row r="791" spans="2:3" hidden="1">
      <c r="B791" s="13"/>
      <c r="C791" s="13"/>
    </row>
    <row r="792" spans="2:3" hidden="1">
      <c r="B792" s="13"/>
      <c r="C792" s="13"/>
    </row>
    <row r="793" spans="2:3" hidden="1">
      <c r="B793" s="13"/>
      <c r="C793" s="13"/>
    </row>
    <row r="794" spans="2:3" hidden="1">
      <c r="B794" s="13"/>
      <c r="C794" s="13"/>
    </row>
    <row r="795" spans="2:3" hidden="1">
      <c r="B795" s="13"/>
      <c r="C795" s="13"/>
    </row>
    <row r="796" spans="2:3" hidden="1">
      <c r="B796" s="13"/>
      <c r="C796" s="13"/>
    </row>
    <row r="797" spans="2:3" hidden="1">
      <c r="B797" s="13"/>
      <c r="C797" s="13"/>
    </row>
    <row r="798" spans="2:3" hidden="1">
      <c r="B798" s="13"/>
      <c r="C798" s="13"/>
    </row>
    <row r="799" spans="2:3" hidden="1">
      <c r="B799" s="13"/>
      <c r="C799" s="13"/>
    </row>
    <row r="800" spans="2:3" hidden="1">
      <c r="B800" s="13"/>
      <c r="C800" s="13"/>
    </row>
    <row r="801" spans="2:3" hidden="1">
      <c r="B801" s="13"/>
      <c r="C801" s="13"/>
    </row>
    <row r="802" spans="2:3" hidden="1">
      <c r="B802" s="13"/>
      <c r="C802" s="13"/>
    </row>
    <row r="803" spans="2:3" hidden="1">
      <c r="B803" s="13"/>
      <c r="C803" s="13"/>
    </row>
    <row r="804" spans="2:3" hidden="1">
      <c r="B804" s="13"/>
      <c r="C804" s="13"/>
    </row>
    <row r="805" spans="2:3" hidden="1">
      <c r="B805" s="13"/>
      <c r="C805" s="13"/>
    </row>
    <row r="806" spans="2:3" hidden="1">
      <c r="B806" s="13"/>
      <c r="C806" s="13"/>
    </row>
    <row r="807" spans="2:3" hidden="1">
      <c r="B807" s="13"/>
      <c r="C807" s="13"/>
    </row>
    <row r="808" spans="2:3" hidden="1">
      <c r="B808" s="13"/>
      <c r="C808" s="13"/>
    </row>
    <row r="809" spans="2:3" hidden="1">
      <c r="B809" s="13"/>
      <c r="C809" s="13"/>
    </row>
    <row r="810" spans="2:3" hidden="1">
      <c r="B810" s="13"/>
      <c r="C810" s="13"/>
    </row>
    <row r="811" spans="2:3" hidden="1">
      <c r="B811" s="13"/>
      <c r="C811" s="13"/>
    </row>
    <row r="812" spans="2:3" hidden="1">
      <c r="B812" s="13"/>
      <c r="C812" s="13"/>
    </row>
    <row r="813" spans="2:3" hidden="1">
      <c r="B813" s="13"/>
      <c r="C813" s="13"/>
    </row>
    <row r="814" spans="2:3" hidden="1">
      <c r="B814" s="13"/>
      <c r="C814" s="13"/>
    </row>
    <row r="815" spans="2:3" hidden="1">
      <c r="B815" s="13"/>
      <c r="C815" s="13"/>
    </row>
    <row r="816" spans="2:3" hidden="1">
      <c r="B816" s="13"/>
      <c r="C816" s="13"/>
    </row>
    <row r="817" spans="2:3" hidden="1">
      <c r="B817" s="13"/>
      <c r="C817" s="13"/>
    </row>
    <row r="818" spans="2:3" hidden="1">
      <c r="B818" s="13"/>
      <c r="C818" s="13"/>
    </row>
    <row r="819" spans="2:3" hidden="1">
      <c r="B819" s="13"/>
      <c r="C819" s="13"/>
    </row>
    <row r="820" spans="2:3" hidden="1">
      <c r="B820" s="13"/>
      <c r="C820" s="13"/>
    </row>
    <row r="821" spans="2:3" hidden="1">
      <c r="B821" s="13"/>
      <c r="C821" s="13"/>
    </row>
    <row r="822" spans="2:3" hidden="1">
      <c r="B822" s="13"/>
      <c r="C822" s="13"/>
    </row>
    <row r="823" spans="2:3" hidden="1">
      <c r="B823" s="13"/>
      <c r="C823" s="13"/>
    </row>
    <row r="824" spans="2:3" hidden="1">
      <c r="B824" s="13"/>
      <c r="C824" s="13"/>
    </row>
    <row r="825" spans="2:3" hidden="1">
      <c r="B825" s="13"/>
      <c r="C825" s="13"/>
    </row>
    <row r="826" spans="2:3" hidden="1">
      <c r="B826" s="13"/>
      <c r="C826" s="13"/>
    </row>
    <row r="827" spans="2:3" hidden="1">
      <c r="B827" s="13"/>
      <c r="C827" s="13"/>
    </row>
    <row r="828" spans="2:3" hidden="1">
      <c r="B828" s="13"/>
      <c r="C828" s="13"/>
    </row>
    <row r="829" spans="2:3" hidden="1">
      <c r="B829" s="13"/>
      <c r="C829" s="13"/>
    </row>
    <row r="830" spans="2:3" hidden="1">
      <c r="B830" s="13"/>
      <c r="C830" s="13"/>
    </row>
    <row r="831" spans="2:3" hidden="1">
      <c r="B831" s="13"/>
      <c r="C831" s="13"/>
    </row>
    <row r="832" spans="2:3" hidden="1">
      <c r="B832" s="13"/>
      <c r="C832" s="13"/>
    </row>
    <row r="833" spans="2:3" hidden="1">
      <c r="B833" s="13"/>
      <c r="C833" s="13"/>
    </row>
    <row r="834" spans="2:3" hidden="1">
      <c r="B834" s="13"/>
      <c r="C834" s="13"/>
    </row>
    <row r="835" spans="2:3" hidden="1">
      <c r="B835" s="13"/>
      <c r="C835" s="13"/>
    </row>
    <row r="836" spans="2:3" hidden="1">
      <c r="B836" s="13"/>
      <c r="C836" s="13"/>
    </row>
    <row r="837" spans="2:3" hidden="1">
      <c r="B837" s="13"/>
      <c r="C837" s="13"/>
    </row>
    <row r="838" spans="2:3" hidden="1">
      <c r="B838" s="13"/>
      <c r="C838" s="13"/>
    </row>
    <row r="839" spans="2:3" hidden="1">
      <c r="B839" s="13"/>
      <c r="C839" s="13"/>
    </row>
    <row r="840" spans="2:3" hidden="1">
      <c r="B840" s="13"/>
      <c r="C840" s="13"/>
    </row>
    <row r="841" spans="2:3" hidden="1">
      <c r="B841" s="13"/>
      <c r="C841" s="13"/>
    </row>
    <row r="842" spans="2:3" hidden="1">
      <c r="B842" s="13"/>
      <c r="C842" s="13"/>
    </row>
    <row r="843" spans="2:3" hidden="1">
      <c r="B843" s="13"/>
      <c r="C843" s="13"/>
    </row>
    <row r="844" spans="2:3" hidden="1">
      <c r="B844" s="13"/>
      <c r="C844" s="13"/>
    </row>
    <row r="845" spans="2:3" hidden="1">
      <c r="B845" s="13"/>
      <c r="C845" s="13"/>
    </row>
    <row r="846" spans="2:3" hidden="1">
      <c r="B846" s="13"/>
      <c r="C846" s="13"/>
    </row>
    <row r="847" spans="2:3" hidden="1">
      <c r="B847" s="13"/>
      <c r="C847" s="13"/>
    </row>
    <row r="848" spans="2:3" hidden="1">
      <c r="B848" s="13"/>
      <c r="C848" s="13"/>
    </row>
    <row r="849" spans="2:3" hidden="1">
      <c r="B849" s="13"/>
      <c r="C849" s="13"/>
    </row>
    <row r="850" spans="2:3" hidden="1">
      <c r="B850" s="13"/>
      <c r="C850" s="13"/>
    </row>
    <row r="851" spans="2:3" hidden="1">
      <c r="B851" s="13"/>
      <c r="C851" s="13"/>
    </row>
    <row r="852" spans="2:3" hidden="1">
      <c r="B852" s="13"/>
      <c r="C852" s="13"/>
    </row>
    <row r="853" spans="2:3" hidden="1">
      <c r="B853" s="13"/>
      <c r="C853" s="13"/>
    </row>
    <row r="854" spans="2:3" hidden="1">
      <c r="B854" s="13"/>
      <c r="C854" s="13"/>
    </row>
    <row r="855" spans="2:3" hidden="1">
      <c r="B855" s="13"/>
      <c r="C855" s="13"/>
    </row>
    <row r="856" spans="2:3" hidden="1">
      <c r="B856" s="13"/>
      <c r="C856" s="13"/>
    </row>
    <row r="857" spans="2:3" hidden="1">
      <c r="B857" s="13"/>
      <c r="C857" s="13"/>
    </row>
    <row r="858" spans="2:3" hidden="1">
      <c r="B858" s="13"/>
      <c r="C858" s="13"/>
    </row>
    <row r="10000" spans="52:52" hidden="1">
      <c r="AZ10000"/>
    </row>
  </sheetData>
  <mergeCells count="1">
    <mergeCell ref="A5:Q5"/>
  </mergeCells>
  <dataValidations count="1">
    <dataValidation allowBlank="1" showInputMessage="1" showErrorMessage="1" sqref="M7 B1:B4 M5 M9:M1048576 A5:L1048576 N5:AY1048576 BA5:XFD1048576 AZ5:AZ9999 AZ10001:AZ1048576" xr:uid="{00000000-0002-0000-0200-000000000000}"/>
  </dataValidations>
  <pageMargins left="0" right="0" top="0.5" bottom="0.5" header="0" footer="0.25"/>
  <pageSetup paperSize="9" scale="45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63" t="s">
        <v>4604</v>
      </c>
    </row>
    <row r="2" spans="1:22" s="1" customFormat="1">
      <c r="A2" s="2" t="s">
        <v>1</v>
      </c>
      <c r="B2" s="9" t="s">
        <v>3591</v>
      </c>
    </row>
    <row r="3" spans="1:22" s="1" customFormat="1">
      <c r="A3" s="2" t="s">
        <v>2</v>
      </c>
      <c r="B3" s="20" t="s">
        <v>3592</v>
      </c>
    </row>
    <row r="4" spans="1:22" s="1" customFormat="1">
      <c r="A4" s="2" t="s">
        <v>3</v>
      </c>
      <c r="B4" s="64" t="s">
        <v>165</v>
      </c>
    </row>
    <row r="5" spans="1:22" ht="18.75">
      <c r="A5" s="80" t="s">
        <v>78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4"/>
    </row>
    <row r="6" spans="1:22" s="15" customFormat="1">
      <c r="A6" s="113" t="s">
        <v>45</v>
      </c>
      <c r="B6" s="35" t="s">
        <v>46</v>
      </c>
      <c r="C6" s="35" t="s">
        <v>66</v>
      </c>
      <c r="D6" s="35" t="s">
        <v>79</v>
      </c>
      <c r="E6" s="35" t="s">
        <v>47</v>
      </c>
      <c r="F6" s="35" t="s">
        <v>80</v>
      </c>
      <c r="G6" s="35" t="s">
        <v>48</v>
      </c>
      <c r="H6" s="35" t="s">
        <v>49</v>
      </c>
      <c r="I6" s="35" t="s">
        <v>67</v>
      </c>
      <c r="J6" s="35" t="s">
        <v>68</v>
      </c>
      <c r="K6" s="35" t="s">
        <v>50</v>
      </c>
      <c r="L6" s="35" t="s">
        <v>51</v>
      </c>
      <c r="M6" s="35" t="s">
        <v>52</v>
      </c>
      <c r="N6" s="35" t="s">
        <v>155</v>
      </c>
      <c r="O6" s="35" t="s">
        <v>156</v>
      </c>
      <c r="P6" s="111" t="s">
        <v>160</v>
      </c>
      <c r="Q6" s="35" t="s">
        <v>53</v>
      </c>
      <c r="R6" s="35" t="s">
        <v>69</v>
      </c>
      <c r="S6" s="35" t="s">
        <v>54</v>
      </c>
      <c r="T6" s="114" t="s">
        <v>151</v>
      </c>
      <c r="V6" s="13"/>
    </row>
    <row r="7" spans="1:22" s="15" customFormat="1">
      <c r="A7" s="115" t="s">
        <v>4605</v>
      </c>
      <c r="B7" s="103" t="s">
        <v>4605</v>
      </c>
      <c r="C7" s="103" t="s">
        <v>4605</v>
      </c>
      <c r="D7" s="103" t="s">
        <v>4605</v>
      </c>
      <c r="E7" s="103" t="s">
        <v>4605</v>
      </c>
      <c r="F7" s="103" t="s">
        <v>4605</v>
      </c>
      <c r="G7" s="103" t="s">
        <v>4605</v>
      </c>
      <c r="H7" s="103" t="s">
        <v>4605</v>
      </c>
      <c r="I7" s="16" t="s">
        <v>70</v>
      </c>
      <c r="J7" s="16" t="s">
        <v>71</v>
      </c>
      <c r="K7" s="103" t="s">
        <v>4605</v>
      </c>
      <c r="L7" s="16" t="s">
        <v>7</v>
      </c>
      <c r="M7" s="16" t="s">
        <v>7</v>
      </c>
      <c r="N7" s="16" t="s">
        <v>152</v>
      </c>
      <c r="O7" s="103" t="s">
        <v>4605</v>
      </c>
      <c r="P7" s="16" t="s">
        <v>153</v>
      </c>
      <c r="Q7" s="16" t="s">
        <v>6</v>
      </c>
      <c r="R7" s="16" t="s">
        <v>7</v>
      </c>
      <c r="S7" s="16" t="s">
        <v>7</v>
      </c>
      <c r="T7" s="26" t="s">
        <v>7</v>
      </c>
    </row>
    <row r="8" spans="1:22" s="17" customFormat="1" ht="20.25">
      <c r="A8" s="116" t="s">
        <v>4605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5" t="s">
        <v>81</v>
      </c>
      <c r="R8" s="5" t="s">
        <v>82</v>
      </c>
      <c r="S8" s="19" t="s">
        <v>83</v>
      </c>
      <c r="T8" s="27" t="s">
        <v>154</v>
      </c>
      <c r="U8" s="25"/>
    </row>
    <row r="9" spans="1:22" s="17" customFormat="1" ht="21" thickBot="1">
      <c r="A9" s="28" t="s">
        <v>84</v>
      </c>
      <c r="B9" s="105" t="s">
        <v>4605</v>
      </c>
      <c r="C9" s="105" t="s">
        <v>4605</v>
      </c>
      <c r="D9" s="105" t="s">
        <v>4605</v>
      </c>
      <c r="E9" s="105" t="s">
        <v>4605</v>
      </c>
      <c r="F9" s="105" t="s">
        <v>4605</v>
      </c>
      <c r="G9" s="105" t="s">
        <v>4605</v>
      </c>
      <c r="H9" s="105" t="s">
        <v>4605</v>
      </c>
      <c r="I9" s="105" t="s">
        <v>4605</v>
      </c>
      <c r="J9" s="105" t="s">
        <v>4605</v>
      </c>
      <c r="K9" s="105" t="s">
        <v>4605</v>
      </c>
      <c r="L9" s="105" t="s">
        <v>4605</v>
      </c>
      <c r="M9" s="105" t="s">
        <v>4605</v>
      </c>
      <c r="N9" s="53">
        <v>0</v>
      </c>
      <c r="O9" s="105" t="s">
        <v>4605</v>
      </c>
      <c r="P9" s="53">
        <v>0</v>
      </c>
      <c r="Q9" s="53">
        <v>0</v>
      </c>
      <c r="R9" s="105" t="s">
        <v>4605</v>
      </c>
      <c r="S9" s="54">
        <v>0</v>
      </c>
      <c r="T9" s="54">
        <v>0</v>
      </c>
      <c r="U9" s="25"/>
    </row>
    <row r="10" spans="1:22">
      <c r="A10" s="57" t="s">
        <v>173</v>
      </c>
      <c r="B10" s="110" t="s">
        <v>4605</v>
      </c>
      <c r="C10" s="110" t="s">
        <v>4605</v>
      </c>
      <c r="D10" s="110" t="s">
        <v>4605</v>
      </c>
      <c r="E10" s="110" t="s">
        <v>4605</v>
      </c>
      <c r="F10" s="110" t="s">
        <v>4605</v>
      </c>
      <c r="G10" s="110" t="s">
        <v>4605</v>
      </c>
      <c r="H10" s="110" t="s">
        <v>4605</v>
      </c>
      <c r="I10" s="110" t="s">
        <v>4605</v>
      </c>
      <c r="J10" s="59">
        <v>0</v>
      </c>
      <c r="K10" s="110" t="s">
        <v>4605</v>
      </c>
      <c r="L10" s="110" t="s">
        <v>4605</v>
      </c>
      <c r="M10" s="58">
        <v>0</v>
      </c>
      <c r="N10" s="59">
        <v>0</v>
      </c>
      <c r="O10" s="110" t="s">
        <v>4605</v>
      </c>
      <c r="P10" s="59">
        <v>0</v>
      </c>
      <c r="Q10" s="59">
        <v>0</v>
      </c>
      <c r="R10" s="110" t="s">
        <v>4605</v>
      </c>
      <c r="S10" s="58">
        <v>0</v>
      </c>
      <c r="T10" s="58">
        <v>0</v>
      </c>
    </row>
    <row r="11" spans="1:22">
      <c r="A11" s="57" t="s">
        <v>324</v>
      </c>
      <c r="B11" s="110" t="s">
        <v>4605</v>
      </c>
      <c r="C11" s="110" t="s">
        <v>4605</v>
      </c>
      <c r="D11" s="110" t="s">
        <v>4605</v>
      </c>
      <c r="E11" s="110" t="s">
        <v>4605</v>
      </c>
      <c r="F11" s="110" t="s">
        <v>4605</v>
      </c>
      <c r="G11" s="110" t="s">
        <v>4605</v>
      </c>
      <c r="H11" s="110" t="s">
        <v>4605</v>
      </c>
      <c r="I11" s="110" t="s">
        <v>4605</v>
      </c>
      <c r="J11" s="59">
        <v>0</v>
      </c>
      <c r="K11" s="110" t="s">
        <v>4605</v>
      </c>
      <c r="L11" s="110" t="s">
        <v>4605</v>
      </c>
      <c r="M11" s="58">
        <v>0</v>
      </c>
      <c r="N11" s="59">
        <v>0</v>
      </c>
      <c r="O11" s="110" t="s">
        <v>4605</v>
      </c>
      <c r="P11" s="59">
        <v>0</v>
      </c>
      <c r="Q11" s="59">
        <v>0</v>
      </c>
      <c r="R11" s="110" t="s">
        <v>4605</v>
      </c>
      <c r="S11" s="58">
        <v>0</v>
      </c>
      <c r="T11" s="58">
        <v>0</v>
      </c>
    </row>
    <row r="12" spans="1:22">
      <c r="A12" t="s">
        <v>182</v>
      </c>
      <c r="B12" t="s">
        <v>182</v>
      </c>
      <c r="C12" s="110" t="s">
        <v>4605</v>
      </c>
      <c r="D12" s="110" t="s">
        <v>4605</v>
      </c>
      <c r="E12" s="110" t="s">
        <v>4605</v>
      </c>
      <c r="F12" t="s">
        <v>182</v>
      </c>
      <c r="G12" t="s">
        <v>182</v>
      </c>
      <c r="H12" s="110" t="s">
        <v>4605</v>
      </c>
      <c r="I12" s="110" t="s">
        <v>4605</v>
      </c>
      <c r="J12" s="55">
        <v>0</v>
      </c>
      <c r="K12" t="s">
        <v>182</v>
      </c>
      <c r="L12" s="56">
        <v>0</v>
      </c>
      <c r="M12" s="56">
        <v>0</v>
      </c>
      <c r="N12" s="55">
        <v>0</v>
      </c>
      <c r="O12" s="55">
        <v>0</v>
      </c>
      <c r="P12" s="110" t="s">
        <v>4605</v>
      </c>
      <c r="Q12" s="55">
        <v>0</v>
      </c>
      <c r="R12" s="56">
        <v>0</v>
      </c>
      <c r="S12" s="56">
        <v>0</v>
      </c>
      <c r="T12" s="56">
        <v>0</v>
      </c>
    </row>
    <row r="13" spans="1:22">
      <c r="A13" s="57" t="s">
        <v>237</v>
      </c>
      <c r="B13" s="110" t="s">
        <v>4605</v>
      </c>
      <c r="C13" s="110" t="s">
        <v>4605</v>
      </c>
      <c r="D13" s="110" t="s">
        <v>4605</v>
      </c>
      <c r="E13" s="110" t="s">
        <v>4605</v>
      </c>
      <c r="F13" s="110" t="s">
        <v>4605</v>
      </c>
      <c r="G13" s="110" t="s">
        <v>4605</v>
      </c>
      <c r="H13" s="110" t="s">
        <v>4605</v>
      </c>
      <c r="I13" s="110" t="s">
        <v>4605</v>
      </c>
      <c r="J13" s="59">
        <v>0</v>
      </c>
      <c r="K13" s="110" t="s">
        <v>4605</v>
      </c>
      <c r="L13" s="110" t="s">
        <v>4605</v>
      </c>
      <c r="M13" s="58">
        <v>0</v>
      </c>
      <c r="N13" s="59">
        <v>0</v>
      </c>
      <c r="O13" s="110" t="s">
        <v>4605</v>
      </c>
      <c r="P13" s="59">
        <v>0</v>
      </c>
      <c r="Q13" s="59">
        <v>0</v>
      </c>
      <c r="R13" s="110" t="s">
        <v>4605</v>
      </c>
      <c r="S13" s="58">
        <v>0</v>
      </c>
      <c r="T13" s="58">
        <v>0</v>
      </c>
    </row>
    <row r="14" spans="1:22">
      <c r="A14" t="s">
        <v>182</v>
      </c>
      <c r="B14" t="s">
        <v>182</v>
      </c>
      <c r="C14" s="110" t="s">
        <v>4605</v>
      </c>
      <c r="D14" s="110" t="s">
        <v>4605</v>
      </c>
      <c r="E14" s="110" t="s">
        <v>4605</v>
      </c>
      <c r="F14" t="s">
        <v>182</v>
      </c>
      <c r="G14" t="s">
        <v>182</v>
      </c>
      <c r="H14" s="110" t="s">
        <v>4605</v>
      </c>
      <c r="I14" s="110" t="s">
        <v>4605</v>
      </c>
      <c r="J14" s="55">
        <v>0</v>
      </c>
      <c r="K14" t="s">
        <v>182</v>
      </c>
      <c r="L14" s="56">
        <v>0</v>
      </c>
      <c r="M14" s="56">
        <v>0</v>
      </c>
      <c r="N14" s="55">
        <v>0</v>
      </c>
      <c r="O14" s="55">
        <v>0</v>
      </c>
      <c r="P14" s="110" t="s">
        <v>4605</v>
      </c>
      <c r="Q14" s="55">
        <v>0</v>
      </c>
      <c r="R14" s="56">
        <v>0</v>
      </c>
      <c r="S14" s="56">
        <v>0</v>
      </c>
      <c r="T14" s="56">
        <v>0</v>
      </c>
    </row>
    <row r="15" spans="1:22">
      <c r="A15" s="57" t="s">
        <v>325</v>
      </c>
      <c r="B15" s="110" t="s">
        <v>4605</v>
      </c>
      <c r="C15" s="110" t="s">
        <v>4605</v>
      </c>
      <c r="D15" s="110" t="s">
        <v>4605</v>
      </c>
      <c r="E15" s="110" t="s">
        <v>4605</v>
      </c>
      <c r="F15" s="110" t="s">
        <v>4605</v>
      </c>
      <c r="G15" s="110" t="s">
        <v>4605</v>
      </c>
      <c r="H15" s="110" t="s">
        <v>4605</v>
      </c>
      <c r="I15" s="110" t="s">
        <v>4605</v>
      </c>
      <c r="J15" s="59">
        <v>0</v>
      </c>
      <c r="K15" s="110" t="s">
        <v>4605</v>
      </c>
      <c r="L15" s="110" t="s">
        <v>4605</v>
      </c>
      <c r="M15" s="58">
        <v>0</v>
      </c>
      <c r="N15" s="59">
        <v>0</v>
      </c>
      <c r="O15" s="110" t="s">
        <v>4605</v>
      </c>
      <c r="P15" s="59">
        <v>0</v>
      </c>
      <c r="Q15" s="59">
        <v>0</v>
      </c>
      <c r="R15" s="110" t="s">
        <v>4605</v>
      </c>
      <c r="S15" s="58">
        <v>0</v>
      </c>
      <c r="T15" s="58">
        <v>0</v>
      </c>
    </row>
    <row r="16" spans="1:22">
      <c r="A16" t="s">
        <v>182</v>
      </c>
      <c r="B16" t="s">
        <v>182</v>
      </c>
      <c r="C16" s="110" t="s">
        <v>4605</v>
      </c>
      <c r="D16" s="110" t="s">
        <v>4605</v>
      </c>
      <c r="E16" s="110" t="s">
        <v>4605</v>
      </c>
      <c r="F16" t="s">
        <v>182</v>
      </c>
      <c r="G16" t="s">
        <v>182</v>
      </c>
      <c r="H16" s="110" t="s">
        <v>4605</v>
      </c>
      <c r="I16" s="110" t="s">
        <v>4605</v>
      </c>
      <c r="J16" s="55">
        <v>0</v>
      </c>
      <c r="K16" t="s">
        <v>182</v>
      </c>
      <c r="L16" s="56">
        <v>0</v>
      </c>
      <c r="M16" s="56">
        <v>0</v>
      </c>
      <c r="N16" s="55">
        <v>0</v>
      </c>
      <c r="O16" s="55">
        <v>0</v>
      </c>
      <c r="P16" s="110" t="s">
        <v>4605</v>
      </c>
      <c r="Q16" s="55">
        <v>0</v>
      </c>
      <c r="R16" s="56">
        <v>0</v>
      </c>
      <c r="S16" s="56">
        <v>0</v>
      </c>
      <c r="T16" s="56">
        <v>0</v>
      </c>
    </row>
    <row r="17" spans="1:20">
      <c r="A17" s="57" t="s">
        <v>204</v>
      </c>
      <c r="B17" s="110" t="s">
        <v>4605</v>
      </c>
      <c r="C17" s="110" t="s">
        <v>4605</v>
      </c>
      <c r="D17" s="110" t="s">
        <v>4605</v>
      </c>
      <c r="E17" s="110" t="s">
        <v>4605</v>
      </c>
      <c r="F17" s="110" t="s">
        <v>4605</v>
      </c>
      <c r="G17" s="110" t="s">
        <v>4605</v>
      </c>
      <c r="H17" s="110" t="s">
        <v>4605</v>
      </c>
      <c r="I17" s="110" t="s">
        <v>4605</v>
      </c>
      <c r="J17" s="59">
        <v>0</v>
      </c>
      <c r="K17" s="110" t="s">
        <v>4605</v>
      </c>
      <c r="L17" s="110" t="s">
        <v>4605</v>
      </c>
      <c r="M17" s="58">
        <v>0</v>
      </c>
      <c r="N17" s="59">
        <v>0</v>
      </c>
      <c r="O17" s="110" t="s">
        <v>4605</v>
      </c>
      <c r="P17" s="59">
        <v>0</v>
      </c>
      <c r="Q17" s="59">
        <v>0</v>
      </c>
      <c r="R17" s="110" t="s">
        <v>4605</v>
      </c>
      <c r="S17" s="58">
        <v>0</v>
      </c>
      <c r="T17" s="58">
        <v>0</v>
      </c>
    </row>
    <row r="18" spans="1:20">
      <c r="A18" s="57" t="s">
        <v>326</v>
      </c>
      <c r="B18" s="110" t="s">
        <v>4605</v>
      </c>
      <c r="C18" s="110" t="s">
        <v>4605</v>
      </c>
      <c r="D18" s="110" t="s">
        <v>4605</v>
      </c>
      <c r="E18" s="110" t="s">
        <v>4605</v>
      </c>
      <c r="F18" s="110" t="s">
        <v>4605</v>
      </c>
      <c r="G18" s="110" t="s">
        <v>4605</v>
      </c>
      <c r="H18" s="110" t="s">
        <v>4605</v>
      </c>
      <c r="I18" s="110" t="s">
        <v>4605</v>
      </c>
      <c r="J18" s="59">
        <v>0</v>
      </c>
      <c r="K18" s="110" t="s">
        <v>4605</v>
      </c>
      <c r="L18" s="110" t="s">
        <v>4605</v>
      </c>
      <c r="M18" s="58">
        <v>0</v>
      </c>
      <c r="N18" s="59">
        <v>0</v>
      </c>
      <c r="O18" s="110" t="s">
        <v>4605</v>
      </c>
      <c r="P18" s="59">
        <v>0</v>
      </c>
      <c r="Q18" s="59">
        <v>0</v>
      </c>
      <c r="R18" s="110" t="s">
        <v>4605</v>
      </c>
      <c r="S18" s="58">
        <v>0</v>
      </c>
      <c r="T18" s="58">
        <v>0</v>
      </c>
    </row>
    <row r="19" spans="1:20">
      <c r="A19" t="s">
        <v>182</v>
      </c>
      <c r="B19" t="s">
        <v>182</v>
      </c>
      <c r="C19" s="110" t="s">
        <v>4605</v>
      </c>
      <c r="D19" s="110" t="s">
        <v>4605</v>
      </c>
      <c r="E19" s="110" t="s">
        <v>4605</v>
      </c>
      <c r="F19" t="s">
        <v>182</v>
      </c>
      <c r="G19" t="s">
        <v>182</v>
      </c>
      <c r="H19" s="110" t="s">
        <v>4605</v>
      </c>
      <c r="I19" s="110" t="s">
        <v>4605</v>
      </c>
      <c r="J19" s="55">
        <v>0</v>
      </c>
      <c r="K19" t="s">
        <v>182</v>
      </c>
      <c r="L19" s="56">
        <v>0</v>
      </c>
      <c r="M19" s="56">
        <v>0</v>
      </c>
      <c r="N19" s="55">
        <v>0</v>
      </c>
      <c r="O19" s="55">
        <v>0</v>
      </c>
      <c r="P19" s="110" t="s">
        <v>4605</v>
      </c>
      <c r="Q19" s="55">
        <v>0</v>
      </c>
      <c r="R19" s="56">
        <v>0</v>
      </c>
      <c r="S19" s="56">
        <v>0</v>
      </c>
      <c r="T19" s="56">
        <v>0</v>
      </c>
    </row>
    <row r="20" spans="1:20">
      <c r="A20" s="57" t="s">
        <v>327</v>
      </c>
      <c r="B20" s="110" t="s">
        <v>4605</v>
      </c>
      <c r="C20" s="110" t="s">
        <v>4605</v>
      </c>
      <c r="D20" s="110" t="s">
        <v>4605</v>
      </c>
      <c r="E20" s="110" t="s">
        <v>4605</v>
      </c>
      <c r="F20" s="110" t="s">
        <v>4605</v>
      </c>
      <c r="G20" s="110" t="s">
        <v>4605</v>
      </c>
      <c r="H20" s="110" t="s">
        <v>4605</v>
      </c>
      <c r="I20" s="110" t="s">
        <v>4605</v>
      </c>
      <c r="J20" s="59">
        <v>0</v>
      </c>
      <c r="K20" s="110" t="s">
        <v>4605</v>
      </c>
      <c r="L20" s="110" t="s">
        <v>4605</v>
      </c>
      <c r="M20" s="58">
        <v>0</v>
      </c>
      <c r="N20" s="59">
        <v>0</v>
      </c>
      <c r="O20" s="110" t="s">
        <v>4605</v>
      </c>
      <c r="P20" s="59">
        <v>0</v>
      </c>
      <c r="Q20" s="59">
        <v>0</v>
      </c>
      <c r="R20" s="110" t="s">
        <v>4605</v>
      </c>
      <c r="S20" s="58">
        <v>0</v>
      </c>
      <c r="T20" s="58">
        <v>0</v>
      </c>
    </row>
    <row r="21" spans="1:20">
      <c r="A21" t="s">
        <v>182</v>
      </c>
      <c r="B21" t="s">
        <v>182</v>
      </c>
      <c r="C21" s="110" t="s">
        <v>4605</v>
      </c>
      <c r="D21" s="110" t="s">
        <v>4605</v>
      </c>
      <c r="E21" s="110" t="s">
        <v>4605</v>
      </c>
      <c r="F21" t="s">
        <v>182</v>
      </c>
      <c r="G21" t="s">
        <v>182</v>
      </c>
      <c r="H21" s="110" t="s">
        <v>4605</v>
      </c>
      <c r="I21" s="110" t="s">
        <v>4605</v>
      </c>
      <c r="J21" s="55">
        <v>0</v>
      </c>
      <c r="K21" t="s">
        <v>182</v>
      </c>
      <c r="L21" s="56">
        <v>0</v>
      </c>
      <c r="M21" s="56">
        <v>0</v>
      </c>
      <c r="N21" s="55">
        <v>0</v>
      </c>
      <c r="O21" s="55">
        <v>0</v>
      </c>
      <c r="P21" s="110" t="s">
        <v>4605</v>
      </c>
      <c r="Q21" s="55">
        <v>0</v>
      </c>
      <c r="R21" s="56">
        <v>0</v>
      </c>
      <c r="S21" s="56">
        <v>0</v>
      </c>
      <c r="T21" s="56">
        <v>0</v>
      </c>
    </row>
    <row r="22" spans="1:20">
      <c r="A22" t="s">
        <v>206</v>
      </c>
      <c r="B22" s="110" t="s">
        <v>4605</v>
      </c>
      <c r="C22" s="110" t="s">
        <v>4605</v>
      </c>
      <c r="D22" s="110" t="s">
        <v>4605</v>
      </c>
      <c r="E22" s="110" t="s">
        <v>4605</v>
      </c>
      <c r="F22" s="110" t="s">
        <v>4605</v>
      </c>
      <c r="G22" s="110" t="s">
        <v>4605</v>
      </c>
      <c r="H22" s="110" t="s">
        <v>4605</v>
      </c>
      <c r="I22" s="110" t="s">
        <v>4605</v>
      </c>
      <c r="J22" s="110" t="s">
        <v>4605</v>
      </c>
      <c r="K22" s="110" t="s">
        <v>4605</v>
      </c>
      <c r="L22" s="110" t="s">
        <v>4605</v>
      </c>
      <c r="M22" s="110" t="s">
        <v>4605</v>
      </c>
      <c r="N22" s="110" t="s">
        <v>4605</v>
      </c>
      <c r="O22" s="110" t="s">
        <v>4605</v>
      </c>
      <c r="P22" s="110" t="s">
        <v>4605</v>
      </c>
      <c r="Q22" s="110" t="s">
        <v>4605</v>
      </c>
      <c r="R22" s="110" t="s">
        <v>4605</v>
      </c>
      <c r="S22" s="110" t="s">
        <v>4605</v>
      </c>
      <c r="T22" s="110" t="s">
        <v>4605</v>
      </c>
    </row>
    <row r="23" spans="1:20">
      <c r="A23" t="s">
        <v>320</v>
      </c>
      <c r="B23" s="110" t="s">
        <v>4605</v>
      </c>
      <c r="C23" s="110" t="s">
        <v>4605</v>
      </c>
      <c r="D23" s="110" t="s">
        <v>4605</v>
      </c>
      <c r="E23" s="110" t="s">
        <v>4605</v>
      </c>
      <c r="F23" s="110" t="s">
        <v>4605</v>
      </c>
      <c r="G23" s="110" t="s">
        <v>4605</v>
      </c>
      <c r="H23" s="110" t="s">
        <v>4605</v>
      </c>
      <c r="I23" s="110" t="s">
        <v>4605</v>
      </c>
      <c r="J23" s="110" t="s">
        <v>4605</v>
      </c>
      <c r="K23" s="110" t="s">
        <v>4605</v>
      </c>
      <c r="L23" s="110" t="s">
        <v>4605</v>
      </c>
      <c r="M23" s="110" t="s">
        <v>4605</v>
      </c>
      <c r="N23" s="110" t="s">
        <v>4605</v>
      </c>
      <c r="O23" s="110" t="s">
        <v>4605</v>
      </c>
      <c r="P23" s="110" t="s">
        <v>4605</v>
      </c>
      <c r="Q23" s="110" t="s">
        <v>4605</v>
      </c>
      <c r="R23" s="110" t="s">
        <v>4605</v>
      </c>
      <c r="S23" s="110" t="s">
        <v>4605</v>
      </c>
      <c r="T23" s="110" t="s">
        <v>4605</v>
      </c>
    </row>
    <row r="24" spans="1:20">
      <c r="A24" t="s">
        <v>321</v>
      </c>
      <c r="B24" s="110" t="s">
        <v>4605</v>
      </c>
      <c r="C24" s="110" t="s">
        <v>4605</v>
      </c>
      <c r="D24" s="110" t="s">
        <v>4605</v>
      </c>
      <c r="E24" s="110" t="s">
        <v>4605</v>
      </c>
      <c r="F24" s="110" t="s">
        <v>4605</v>
      </c>
      <c r="G24" s="110" t="s">
        <v>4605</v>
      </c>
      <c r="H24" s="110" t="s">
        <v>4605</v>
      </c>
      <c r="I24" s="110" t="s">
        <v>4605</v>
      </c>
      <c r="J24" s="110" t="s">
        <v>4605</v>
      </c>
      <c r="K24" s="110" t="s">
        <v>4605</v>
      </c>
      <c r="L24" s="110" t="s">
        <v>4605</v>
      </c>
      <c r="M24" s="110" t="s">
        <v>4605</v>
      </c>
      <c r="N24" s="110" t="s">
        <v>4605</v>
      </c>
      <c r="O24" s="110" t="s">
        <v>4605</v>
      </c>
      <c r="P24" s="110" t="s">
        <v>4605</v>
      </c>
      <c r="Q24" s="110" t="s">
        <v>4605</v>
      </c>
      <c r="R24" s="110" t="s">
        <v>4605</v>
      </c>
      <c r="S24" s="110" t="s">
        <v>4605</v>
      </c>
      <c r="T24" s="110" t="s">
        <v>4605</v>
      </c>
    </row>
    <row r="25" spans="1:20">
      <c r="A25" t="s">
        <v>322</v>
      </c>
      <c r="B25" s="110" t="s">
        <v>4605</v>
      </c>
      <c r="C25" s="110" t="s">
        <v>4605</v>
      </c>
      <c r="D25" s="110" t="s">
        <v>4605</v>
      </c>
      <c r="E25" s="110" t="s">
        <v>4605</v>
      </c>
      <c r="F25" s="110" t="s">
        <v>4605</v>
      </c>
      <c r="G25" s="110" t="s">
        <v>4605</v>
      </c>
      <c r="H25" s="110" t="s">
        <v>4605</v>
      </c>
      <c r="I25" s="110" t="s">
        <v>4605</v>
      </c>
      <c r="J25" s="110" t="s">
        <v>4605</v>
      </c>
      <c r="K25" s="110" t="s">
        <v>4605</v>
      </c>
      <c r="L25" s="110" t="s">
        <v>4605</v>
      </c>
      <c r="M25" s="110" t="s">
        <v>4605</v>
      </c>
      <c r="N25" s="110" t="s">
        <v>4605</v>
      </c>
      <c r="O25" s="110" t="s">
        <v>4605</v>
      </c>
      <c r="P25" s="110" t="s">
        <v>4605</v>
      </c>
      <c r="Q25" s="110" t="s">
        <v>4605</v>
      </c>
      <c r="R25" s="110" t="s">
        <v>4605</v>
      </c>
      <c r="S25" s="110" t="s">
        <v>4605</v>
      </c>
      <c r="T25" s="110" t="s">
        <v>4605</v>
      </c>
    </row>
    <row r="26" spans="1:20">
      <c r="A26" t="s">
        <v>323</v>
      </c>
      <c r="B26" s="110" t="s">
        <v>4605</v>
      </c>
      <c r="C26" s="110" t="s">
        <v>4605</v>
      </c>
      <c r="D26" s="110" t="s">
        <v>4605</v>
      </c>
      <c r="E26" s="110" t="s">
        <v>4605</v>
      </c>
      <c r="F26" s="110" t="s">
        <v>4605</v>
      </c>
      <c r="G26" s="110" t="s">
        <v>4605</v>
      </c>
      <c r="H26" s="110" t="s">
        <v>4605</v>
      </c>
      <c r="I26" s="110" t="s">
        <v>4605</v>
      </c>
      <c r="J26" s="110" t="s">
        <v>4605</v>
      </c>
      <c r="K26" s="110" t="s">
        <v>4605</v>
      </c>
      <c r="L26" s="110" t="s">
        <v>4605</v>
      </c>
      <c r="M26" s="110" t="s">
        <v>4605</v>
      </c>
      <c r="N26" s="110" t="s">
        <v>4605</v>
      </c>
      <c r="O26" s="110" t="s">
        <v>4605</v>
      </c>
      <c r="P26" s="110" t="s">
        <v>4605</v>
      </c>
      <c r="Q26" s="110" t="s">
        <v>4605</v>
      </c>
      <c r="R26" s="110" t="s">
        <v>4605</v>
      </c>
      <c r="S26" s="110" t="s">
        <v>4605</v>
      </c>
      <c r="T26" s="110" t="s">
        <v>4605</v>
      </c>
    </row>
    <row r="27" spans="1:20" hidden="1">
      <c r="B27" s="13"/>
      <c r="C27" s="13"/>
      <c r="D27" s="13"/>
      <c r="E27" s="13"/>
      <c r="F27" s="13"/>
    </row>
    <row r="28" spans="1:20" hidden="1">
      <c r="B28" s="13"/>
      <c r="C28" s="13"/>
      <c r="D28" s="13"/>
      <c r="E28" s="13"/>
      <c r="F28" s="13"/>
    </row>
    <row r="29" spans="1:20" hidden="1">
      <c r="B29" s="13"/>
      <c r="C29" s="13"/>
      <c r="D29" s="13"/>
      <c r="E29" s="13"/>
      <c r="F29" s="13"/>
    </row>
    <row r="30" spans="1:20" hidden="1">
      <c r="B30" s="13"/>
      <c r="C30" s="13"/>
      <c r="D30" s="13"/>
      <c r="E30" s="13"/>
      <c r="F30" s="13"/>
    </row>
    <row r="31" spans="1:20" hidden="1">
      <c r="B31" s="13"/>
      <c r="C31" s="13"/>
      <c r="D31" s="13"/>
      <c r="E31" s="13"/>
      <c r="F31" s="13"/>
    </row>
    <row r="32" spans="1:20" hidden="1">
      <c r="B32" s="13"/>
      <c r="C32" s="13"/>
      <c r="D32" s="13"/>
      <c r="E32" s="13"/>
      <c r="F32" s="13"/>
    </row>
    <row r="33" spans="2:6" hidden="1">
      <c r="B33" s="13"/>
      <c r="C33" s="13"/>
      <c r="D33" s="13"/>
      <c r="E33" s="13"/>
      <c r="F33" s="13"/>
    </row>
    <row r="34" spans="2:6" hidden="1">
      <c r="B34" s="13"/>
      <c r="C34" s="13"/>
      <c r="D34" s="13"/>
      <c r="E34" s="13"/>
      <c r="F34" s="13"/>
    </row>
    <row r="35" spans="2:6" hidden="1">
      <c r="B35" s="13"/>
      <c r="C35" s="13"/>
      <c r="D35" s="13"/>
      <c r="E35" s="13"/>
      <c r="F35" s="13"/>
    </row>
    <row r="36" spans="2:6" hidden="1">
      <c r="B36" s="13"/>
      <c r="C36" s="13"/>
      <c r="D36" s="13"/>
      <c r="E36" s="13"/>
      <c r="F36" s="13"/>
    </row>
    <row r="37" spans="2:6" hidden="1">
      <c r="B37" s="13"/>
      <c r="C37" s="13"/>
      <c r="D37" s="13"/>
      <c r="E37" s="13"/>
      <c r="F37" s="13"/>
    </row>
    <row r="38" spans="2:6" hidden="1">
      <c r="B38" s="13"/>
      <c r="C38" s="13"/>
      <c r="D38" s="13"/>
      <c r="E38" s="13"/>
      <c r="F38" s="13"/>
    </row>
    <row r="39" spans="2:6" hidden="1">
      <c r="B39" s="13"/>
      <c r="C39" s="13"/>
      <c r="D39" s="13"/>
      <c r="E39" s="13"/>
      <c r="F39" s="13"/>
    </row>
    <row r="40" spans="2:6" hidden="1">
      <c r="B40" s="13"/>
      <c r="C40" s="13"/>
      <c r="D40" s="13"/>
      <c r="E40" s="13"/>
      <c r="F40" s="13"/>
    </row>
    <row r="41" spans="2:6" hidden="1">
      <c r="B41" s="13"/>
      <c r="C41" s="13"/>
      <c r="D41" s="13"/>
      <c r="E41" s="13"/>
      <c r="F41" s="13"/>
    </row>
    <row r="42" spans="2:6" hidden="1">
      <c r="B42" s="13"/>
      <c r="C42" s="13"/>
      <c r="D42" s="13"/>
      <c r="E42" s="13"/>
      <c r="F42" s="13"/>
    </row>
    <row r="43" spans="2:6" hidden="1">
      <c r="B43" s="13"/>
      <c r="C43" s="13"/>
      <c r="D43" s="13"/>
      <c r="E43" s="13"/>
      <c r="F43" s="13"/>
    </row>
    <row r="44" spans="2:6" hidden="1">
      <c r="B44" s="13"/>
      <c r="C44" s="13"/>
      <c r="D44" s="13"/>
      <c r="E44" s="13"/>
      <c r="F44" s="13"/>
    </row>
    <row r="45" spans="2:6" hidden="1">
      <c r="B45" s="13"/>
      <c r="C45" s="13"/>
      <c r="D45" s="13"/>
      <c r="E45" s="13"/>
      <c r="F45" s="13"/>
    </row>
    <row r="46" spans="2:6" hidden="1">
      <c r="B46" s="13"/>
      <c r="C46" s="13"/>
      <c r="D46" s="13"/>
      <c r="E46" s="13"/>
      <c r="F46" s="13"/>
    </row>
    <row r="47" spans="2:6" hidden="1">
      <c r="B47" s="13"/>
      <c r="C47" s="13"/>
      <c r="D47" s="13"/>
      <c r="E47" s="13"/>
      <c r="F47" s="13"/>
    </row>
    <row r="48" spans="2:6" hidden="1">
      <c r="B48" s="13"/>
      <c r="C48" s="13"/>
      <c r="D48" s="13"/>
      <c r="E48" s="13"/>
      <c r="F48" s="13"/>
    </row>
    <row r="49" spans="2:6" hidden="1">
      <c r="B49" s="13"/>
      <c r="C49" s="13"/>
      <c r="D49" s="13"/>
      <c r="E49" s="13"/>
      <c r="F49" s="13"/>
    </row>
    <row r="50" spans="2:6" hidden="1">
      <c r="B50" s="13"/>
      <c r="C50" s="13"/>
      <c r="D50" s="13"/>
      <c r="E50" s="13"/>
      <c r="F50" s="13"/>
    </row>
    <row r="51" spans="2:6" hidden="1">
      <c r="B51" s="13"/>
      <c r="C51" s="13"/>
      <c r="D51" s="13"/>
      <c r="E51" s="13"/>
      <c r="F51" s="13"/>
    </row>
    <row r="52" spans="2:6" hidden="1">
      <c r="B52" s="13"/>
      <c r="C52" s="13"/>
      <c r="D52" s="13"/>
      <c r="E52" s="13"/>
      <c r="F52" s="13"/>
    </row>
    <row r="53" spans="2:6" hidden="1">
      <c r="B53" s="13"/>
      <c r="C53" s="13"/>
      <c r="D53" s="13"/>
      <c r="E53" s="13"/>
      <c r="F53" s="13"/>
    </row>
    <row r="54" spans="2:6" hidden="1">
      <c r="B54" s="13"/>
      <c r="C54" s="13"/>
      <c r="D54" s="13"/>
      <c r="E54" s="13"/>
      <c r="F54" s="13"/>
    </row>
    <row r="55" spans="2:6" hidden="1">
      <c r="B55" s="13"/>
      <c r="C55" s="13"/>
      <c r="D55" s="13"/>
      <c r="E55" s="13"/>
      <c r="F55" s="13"/>
    </row>
    <row r="56" spans="2:6" hidden="1">
      <c r="B56" s="13"/>
      <c r="C56" s="13"/>
      <c r="D56" s="13"/>
      <c r="E56" s="13"/>
      <c r="F56" s="13"/>
    </row>
    <row r="57" spans="2:6" hidden="1">
      <c r="B57" s="13"/>
      <c r="C57" s="13"/>
      <c r="D57" s="13"/>
      <c r="E57" s="13"/>
      <c r="F57" s="13"/>
    </row>
    <row r="58" spans="2:6" hidden="1">
      <c r="B58" s="13"/>
      <c r="C58" s="13"/>
      <c r="D58" s="13"/>
      <c r="E58" s="13"/>
      <c r="F58" s="13"/>
    </row>
    <row r="59" spans="2:6" hidden="1">
      <c r="B59" s="13"/>
      <c r="C59" s="13"/>
      <c r="D59" s="13"/>
      <c r="E59" s="13"/>
      <c r="F59" s="13"/>
    </row>
    <row r="60" spans="2:6" hidden="1">
      <c r="B60" s="13"/>
      <c r="C60" s="13"/>
      <c r="D60" s="13"/>
      <c r="E60" s="13"/>
      <c r="F60" s="13"/>
    </row>
    <row r="61" spans="2:6" hidden="1">
      <c r="B61" s="13"/>
      <c r="C61" s="13"/>
      <c r="D61" s="13"/>
      <c r="E61" s="13"/>
      <c r="F61" s="13"/>
    </row>
    <row r="62" spans="2:6" hidden="1">
      <c r="B62" s="13"/>
      <c r="C62" s="13"/>
      <c r="D62" s="13"/>
      <c r="E62" s="13"/>
      <c r="F62" s="13"/>
    </row>
    <row r="63" spans="2:6" hidden="1">
      <c r="B63" s="13"/>
      <c r="C63" s="13"/>
      <c r="D63" s="13"/>
      <c r="E63" s="13"/>
      <c r="F63" s="13"/>
    </row>
    <row r="64" spans="2:6" hidden="1">
      <c r="B64" s="13"/>
      <c r="C64" s="13"/>
      <c r="D64" s="13"/>
      <c r="E64" s="13"/>
      <c r="F64" s="13"/>
    </row>
    <row r="65" spans="2:6" hidden="1">
      <c r="B65" s="13"/>
      <c r="C65" s="13"/>
      <c r="D65" s="13"/>
      <c r="E65" s="13"/>
      <c r="F65" s="13"/>
    </row>
    <row r="66" spans="2:6" hidden="1">
      <c r="B66" s="13"/>
      <c r="C66" s="13"/>
      <c r="D66" s="13"/>
      <c r="E66" s="13"/>
      <c r="F66" s="13"/>
    </row>
    <row r="67" spans="2:6" hidden="1">
      <c r="B67" s="13"/>
      <c r="C67" s="13"/>
      <c r="D67" s="13"/>
      <c r="E67" s="13"/>
      <c r="F67" s="13"/>
    </row>
    <row r="68" spans="2:6" hidden="1">
      <c r="B68" s="13"/>
      <c r="C68" s="13"/>
      <c r="D68" s="13"/>
      <c r="E68" s="13"/>
      <c r="F68" s="13"/>
    </row>
    <row r="69" spans="2:6" hidden="1">
      <c r="B69" s="13"/>
      <c r="C69" s="13"/>
      <c r="D69" s="13"/>
      <c r="E69" s="13"/>
      <c r="F69" s="13"/>
    </row>
    <row r="70" spans="2:6" hidden="1">
      <c r="B70" s="13"/>
      <c r="C70" s="13"/>
      <c r="D70" s="13"/>
      <c r="E70" s="13"/>
      <c r="F70" s="13"/>
    </row>
    <row r="71" spans="2:6" hidden="1">
      <c r="B71" s="13"/>
      <c r="C71" s="13"/>
      <c r="D71" s="13"/>
      <c r="E71" s="13"/>
      <c r="F71" s="13"/>
    </row>
    <row r="72" spans="2:6" hidden="1">
      <c r="B72" s="13"/>
      <c r="C72" s="13"/>
      <c r="D72" s="13"/>
      <c r="E72" s="13"/>
      <c r="F72" s="13"/>
    </row>
    <row r="73" spans="2:6" hidden="1">
      <c r="B73" s="13"/>
      <c r="C73" s="13"/>
      <c r="D73" s="13"/>
      <c r="E73" s="13"/>
      <c r="F73" s="13"/>
    </row>
    <row r="74" spans="2:6" hidden="1">
      <c r="B74" s="13"/>
      <c r="C74" s="13"/>
      <c r="D74" s="13"/>
      <c r="E74" s="13"/>
      <c r="F74" s="13"/>
    </row>
    <row r="75" spans="2:6" hidden="1">
      <c r="B75" s="13"/>
      <c r="C75" s="13"/>
      <c r="D75" s="13"/>
      <c r="E75" s="13"/>
      <c r="F75" s="13"/>
    </row>
    <row r="76" spans="2:6" hidden="1">
      <c r="B76" s="13"/>
      <c r="C76" s="13"/>
      <c r="D76" s="13"/>
      <c r="E76" s="13"/>
      <c r="F76" s="13"/>
    </row>
    <row r="77" spans="2:6" hidden="1">
      <c r="B77" s="13"/>
      <c r="C77" s="13"/>
      <c r="D77" s="13"/>
      <c r="E77" s="13"/>
      <c r="F77" s="13"/>
    </row>
    <row r="78" spans="2:6" hidden="1">
      <c r="B78" s="13"/>
      <c r="C78" s="13"/>
      <c r="D78" s="13"/>
      <c r="E78" s="13"/>
      <c r="F78" s="13"/>
    </row>
    <row r="79" spans="2:6" hidden="1">
      <c r="B79" s="13"/>
      <c r="C79" s="13"/>
      <c r="D79" s="13"/>
      <c r="E79" s="13"/>
      <c r="F79" s="13"/>
    </row>
    <row r="80" spans="2:6" hidden="1">
      <c r="B80" s="13"/>
      <c r="C80" s="13"/>
      <c r="D80" s="13"/>
      <c r="E80" s="13"/>
      <c r="F80" s="13"/>
    </row>
    <row r="81" spans="2:6" hidden="1">
      <c r="B81" s="13"/>
      <c r="C81" s="13"/>
      <c r="D81" s="13"/>
      <c r="E81" s="13"/>
      <c r="F81" s="13"/>
    </row>
    <row r="82" spans="2:6" hidden="1">
      <c r="B82" s="13"/>
      <c r="C82" s="13"/>
      <c r="D82" s="13"/>
      <c r="E82" s="13"/>
      <c r="F82" s="13"/>
    </row>
    <row r="83" spans="2:6" hidden="1">
      <c r="B83" s="13"/>
      <c r="C83" s="13"/>
      <c r="D83" s="13"/>
      <c r="E83" s="13"/>
      <c r="F83" s="13"/>
    </row>
    <row r="84" spans="2:6" hidden="1">
      <c r="B84" s="13"/>
      <c r="C84" s="13"/>
      <c r="D84" s="13"/>
      <c r="E84" s="13"/>
      <c r="F84" s="13"/>
    </row>
    <row r="85" spans="2:6" hidden="1">
      <c r="B85" s="13"/>
      <c r="C85" s="13"/>
      <c r="D85" s="13"/>
      <c r="E85" s="13"/>
      <c r="F85" s="13"/>
    </row>
    <row r="86" spans="2:6" hidden="1">
      <c r="B86" s="13"/>
      <c r="C86" s="13"/>
      <c r="D86" s="13"/>
      <c r="E86" s="13"/>
      <c r="F86" s="13"/>
    </row>
    <row r="87" spans="2:6" hidden="1">
      <c r="B87" s="13"/>
      <c r="C87" s="13"/>
      <c r="D87" s="13"/>
      <c r="E87" s="13"/>
      <c r="F87" s="13"/>
    </row>
    <row r="88" spans="2:6" hidden="1">
      <c r="B88" s="13"/>
      <c r="C88" s="13"/>
      <c r="D88" s="13"/>
      <c r="E88" s="13"/>
      <c r="F88" s="13"/>
    </row>
    <row r="89" spans="2:6" hidden="1">
      <c r="B89" s="13"/>
      <c r="C89" s="13"/>
      <c r="D89" s="13"/>
      <c r="E89" s="13"/>
      <c r="F89" s="13"/>
    </row>
    <row r="90" spans="2:6" hidden="1">
      <c r="B90" s="13"/>
      <c r="C90" s="13"/>
      <c r="D90" s="13"/>
      <c r="E90" s="13"/>
      <c r="F90" s="13"/>
    </row>
    <row r="91" spans="2:6" hidden="1">
      <c r="B91" s="13"/>
      <c r="C91" s="13"/>
      <c r="D91" s="13"/>
      <c r="E91" s="13"/>
      <c r="F91" s="13"/>
    </row>
    <row r="92" spans="2:6" hidden="1">
      <c r="B92" s="13"/>
      <c r="C92" s="13"/>
      <c r="D92" s="13"/>
      <c r="E92" s="13"/>
      <c r="F92" s="13"/>
    </row>
    <row r="93" spans="2:6" hidden="1">
      <c r="B93" s="13"/>
      <c r="C93" s="13"/>
      <c r="D93" s="13"/>
      <c r="E93" s="13"/>
      <c r="F93" s="13"/>
    </row>
    <row r="94" spans="2:6" hidden="1">
      <c r="B94" s="13"/>
      <c r="C94" s="13"/>
      <c r="D94" s="13"/>
      <c r="E94" s="13"/>
      <c r="F94" s="13"/>
    </row>
    <row r="95" spans="2:6" hidden="1">
      <c r="B95" s="13"/>
      <c r="C95" s="13"/>
      <c r="D95" s="13"/>
      <c r="E95" s="13"/>
      <c r="F95" s="13"/>
    </row>
    <row r="96" spans="2:6" hidden="1">
      <c r="B96" s="13"/>
      <c r="C96" s="13"/>
      <c r="D96" s="13"/>
      <c r="E96" s="13"/>
      <c r="F96" s="13"/>
    </row>
    <row r="97" spans="2:6" hidden="1">
      <c r="B97" s="13"/>
      <c r="C97" s="13"/>
      <c r="D97" s="13"/>
      <c r="E97" s="13"/>
      <c r="F97" s="13"/>
    </row>
    <row r="98" spans="2:6" hidden="1">
      <c r="B98" s="13"/>
      <c r="C98" s="13"/>
      <c r="D98" s="13"/>
      <c r="E98" s="13"/>
      <c r="F98" s="13"/>
    </row>
    <row r="99" spans="2:6" hidden="1">
      <c r="B99" s="13"/>
      <c r="C99" s="13"/>
      <c r="D99" s="13"/>
      <c r="E99" s="13"/>
      <c r="F99" s="13"/>
    </row>
    <row r="100" spans="2:6" hidden="1">
      <c r="B100" s="13"/>
      <c r="C100" s="13"/>
      <c r="D100" s="13"/>
      <c r="E100" s="13"/>
      <c r="F100" s="13"/>
    </row>
    <row r="101" spans="2:6" hidden="1">
      <c r="B101" s="13"/>
      <c r="C101" s="13"/>
      <c r="D101" s="13"/>
      <c r="E101" s="13"/>
      <c r="F101" s="13"/>
    </row>
    <row r="102" spans="2:6" hidden="1">
      <c r="B102" s="13"/>
      <c r="C102" s="13"/>
      <c r="D102" s="13"/>
      <c r="E102" s="13"/>
      <c r="F102" s="13"/>
    </row>
    <row r="103" spans="2:6" hidden="1">
      <c r="B103" s="13"/>
      <c r="C103" s="13"/>
      <c r="D103" s="13"/>
      <c r="E103" s="13"/>
      <c r="F103" s="13"/>
    </row>
    <row r="104" spans="2:6" hidden="1">
      <c r="B104" s="13"/>
      <c r="C104" s="13"/>
      <c r="D104" s="13"/>
      <c r="E104" s="13"/>
      <c r="F104" s="13"/>
    </row>
    <row r="105" spans="2:6" hidden="1">
      <c r="B105" s="13"/>
      <c r="C105" s="13"/>
      <c r="D105" s="13"/>
      <c r="E105" s="13"/>
      <c r="F105" s="13"/>
    </row>
    <row r="106" spans="2:6" hidden="1">
      <c r="B106" s="13"/>
      <c r="C106" s="13"/>
      <c r="D106" s="13"/>
      <c r="E106" s="13"/>
      <c r="F106" s="13"/>
    </row>
    <row r="107" spans="2:6" hidden="1">
      <c r="B107" s="13"/>
      <c r="C107" s="13"/>
      <c r="D107" s="13"/>
      <c r="E107" s="13"/>
      <c r="F107" s="13"/>
    </row>
    <row r="108" spans="2:6" hidden="1">
      <c r="B108" s="13"/>
      <c r="C108" s="13"/>
      <c r="D108" s="13"/>
      <c r="E108" s="13"/>
      <c r="F108" s="13"/>
    </row>
    <row r="109" spans="2:6" hidden="1">
      <c r="B109" s="13"/>
      <c r="C109" s="13"/>
      <c r="D109" s="13"/>
      <c r="E109" s="13"/>
      <c r="F109" s="13"/>
    </row>
    <row r="110" spans="2:6" hidden="1">
      <c r="B110" s="13"/>
      <c r="C110" s="13"/>
      <c r="D110" s="13"/>
      <c r="E110" s="13"/>
      <c r="F110" s="13"/>
    </row>
    <row r="111" spans="2:6" hidden="1">
      <c r="B111" s="13"/>
      <c r="C111" s="13"/>
      <c r="D111" s="13"/>
      <c r="E111" s="13"/>
      <c r="F111" s="13"/>
    </row>
    <row r="112" spans="2:6" hidden="1">
      <c r="B112" s="13"/>
      <c r="C112" s="13"/>
      <c r="D112" s="13"/>
      <c r="E112" s="13"/>
      <c r="F112" s="13"/>
    </row>
    <row r="113" spans="2:6" hidden="1">
      <c r="B113" s="13"/>
      <c r="C113" s="13"/>
      <c r="D113" s="13"/>
      <c r="E113" s="13"/>
      <c r="F113" s="13"/>
    </row>
    <row r="114" spans="2:6" hidden="1">
      <c r="B114" s="13"/>
      <c r="C114" s="13"/>
      <c r="D114" s="13"/>
      <c r="E114" s="13"/>
      <c r="F114" s="13"/>
    </row>
    <row r="115" spans="2:6" hidden="1">
      <c r="B115" s="13"/>
      <c r="C115" s="13"/>
      <c r="D115" s="13"/>
      <c r="E115" s="13"/>
      <c r="F115" s="13"/>
    </row>
    <row r="116" spans="2:6" hidden="1">
      <c r="B116" s="13"/>
      <c r="C116" s="13"/>
      <c r="D116" s="13"/>
      <c r="E116" s="13"/>
      <c r="F116" s="13"/>
    </row>
    <row r="117" spans="2:6" hidden="1">
      <c r="B117" s="13"/>
      <c r="C117" s="13"/>
      <c r="D117" s="13"/>
      <c r="E117" s="13"/>
      <c r="F117" s="13"/>
    </row>
    <row r="118" spans="2:6" hidden="1">
      <c r="B118" s="13"/>
      <c r="C118" s="13"/>
      <c r="D118" s="13"/>
      <c r="E118" s="13"/>
      <c r="F118" s="13"/>
    </row>
    <row r="119" spans="2:6" hidden="1">
      <c r="B119" s="13"/>
      <c r="C119" s="13"/>
      <c r="D119" s="13"/>
      <c r="E119" s="13"/>
      <c r="F119" s="13"/>
    </row>
    <row r="120" spans="2:6" hidden="1">
      <c r="B120" s="13"/>
      <c r="C120" s="13"/>
      <c r="D120" s="13"/>
      <c r="E120" s="13"/>
      <c r="F120" s="13"/>
    </row>
    <row r="121" spans="2:6" hidden="1">
      <c r="B121" s="13"/>
      <c r="C121" s="13"/>
      <c r="D121" s="13"/>
      <c r="E121" s="13"/>
      <c r="F121" s="13"/>
    </row>
    <row r="122" spans="2:6" hidden="1">
      <c r="B122" s="13"/>
      <c r="C122" s="13"/>
      <c r="D122" s="13"/>
      <c r="E122" s="13"/>
      <c r="F122" s="13"/>
    </row>
    <row r="123" spans="2:6" hidden="1">
      <c r="B123" s="13"/>
      <c r="C123" s="13"/>
      <c r="D123" s="13"/>
      <c r="E123" s="13"/>
      <c r="F123" s="13"/>
    </row>
    <row r="124" spans="2:6" hidden="1">
      <c r="B124" s="13"/>
      <c r="C124" s="13"/>
      <c r="D124" s="13"/>
      <c r="E124" s="13"/>
      <c r="F124" s="13"/>
    </row>
    <row r="125" spans="2:6" hidden="1">
      <c r="B125" s="13"/>
      <c r="C125" s="13"/>
      <c r="D125" s="13"/>
      <c r="E125" s="13"/>
      <c r="F125" s="13"/>
    </row>
    <row r="126" spans="2:6" hidden="1">
      <c r="B126" s="13"/>
      <c r="C126" s="13"/>
      <c r="D126" s="13"/>
      <c r="E126" s="13"/>
      <c r="F126" s="13"/>
    </row>
    <row r="127" spans="2:6" hidden="1">
      <c r="B127" s="13"/>
      <c r="C127" s="13"/>
      <c r="D127" s="13"/>
      <c r="E127" s="13"/>
      <c r="F127" s="13"/>
    </row>
    <row r="128" spans="2:6" hidden="1">
      <c r="B128" s="13"/>
      <c r="C128" s="13"/>
      <c r="D128" s="13"/>
      <c r="E128" s="13"/>
      <c r="F128" s="13"/>
    </row>
    <row r="129" spans="2:6" hidden="1">
      <c r="B129" s="13"/>
      <c r="C129" s="13"/>
      <c r="D129" s="13"/>
      <c r="E129" s="13"/>
      <c r="F129" s="13"/>
    </row>
    <row r="130" spans="2:6" hidden="1">
      <c r="B130" s="13"/>
      <c r="C130" s="13"/>
      <c r="D130" s="13"/>
      <c r="E130" s="13"/>
      <c r="F130" s="13"/>
    </row>
    <row r="131" spans="2:6" hidden="1">
      <c r="B131" s="13"/>
      <c r="C131" s="13"/>
      <c r="D131" s="13"/>
      <c r="E131" s="13"/>
      <c r="F131" s="13"/>
    </row>
    <row r="132" spans="2:6" hidden="1">
      <c r="B132" s="13"/>
      <c r="C132" s="13"/>
      <c r="D132" s="13"/>
      <c r="E132" s="13"/>
      <c r="F132" s="13"/>
    </row>
    <row r="133" spans="2:6" hidden="1">
      <c r="B133" s="13"/>
      <c r="C133" s="13"/>
      <c r="D133" s="13"/>
      <c r="E133" s="13"/>
      <c r="F133" s="13"/>
    </row>
    <row r="134" spans="2:6" hidden="1">
      <c r="B134" s="13"/>
      <c r="C134" s="13"/>
      <c r="D134" s="13"/>
      <c r="E134" s="13"/>
      <c r="F134" s="13"/>
    </row>
    <row r="135" spans="2:6" hidden="1">
      <c r="B135" s="13"/>
      <c r="C135" s="13"/>
      <c r="D135" s="13"/>
      <c r="E135" s="13"/>
      <c r="F135" s="13"/>
    </row>
    <row r="136" spans="2:6" hidden="1">
      <c r="B136" s="13"/>
      <c r="C136" s="13"/>
      <c r="D136" s="13"/>
      <c r="E136" s="13"/>
      <c r="F136" s="13"/>
    </row>
    <row r="137" spans="2:6" hidden="1">
      <c r="B137" s="13"/>
      <c r="C137" s="13"/>
      <c r="D137" s="13"/>
      <c r="E137" s="13"/>
      <c r="F137" s="13"/>
    </row>
    <row r="138" spans="2:6" hidden="1">
      <c r="B138" s="13"/>
      <c r="C138" s="13"/>
      <c r="D138" s="13"/>
      <c r="E138" s="13"/>
      <c r="F138" s="13"/>
    </row>
    <row r="139" spans="2:6" hidden="1">
      <c r="B139" s="13"/>
      <c r="C139" s="13"/>
      <c r="D139" s="13"/>
      <c r="E139" s="13"/>
      <c r="F139" s="13"/>
    </row>
    <row r="140" spans="2:6" hidden="1">
      <c r="B140" s="13"/>
      <c r="C140" s="13"/>
      <c r="D140" s="13"/>
      <c r="E140" s="13"/>
      <c r="F140" s="13"/>
    </row>
    <row r="141" spans="2:6" hidden="1">
      <c r="B141" s="13"/>
      <c r="C141" s="13"/>
      <c r="D141" s="13"/>
      <c r="E141" s="13"/>
      <c r="F141" s="13"/>
    </row>
    <row r="142" spans="2:6" hidden="1">
      <c r="B142" s="13"/>
      <c r="C142" s="13"/>
      <c r="D142" s="13"/>
      <c r="E142" s="13"/>
      <c r="F142" s="13"/>
    </row>
    <row r="143" spans="2:6" hidden="1">
      <c r="B143" s="13"/>
      <c r="C143" s="13"/>
      <c r="D143" s="13"/>
      <c r="E143" s="13"/>
      <c r="F143" s="13"/>
    </row>
    <row r="144" spans="2:6" hidden="1">
      <c r="B144" s="13"/>
      <c r="C144" s="13"/>
      <c r="D144" s="13"/>
      <c r="E144" s="13"/>
      <c r="F144" s="13"/>
    </row>
    <row r="145" spans="2:6" hidden="1">
      <c r="B145" s="13"/>
      <c r="C145" s="13"/>
      <c r="D145" s="13"/>
      <c r="E145" s="13"/>
      <c r="F145" s="13"/>
    </row>
    <row r="146" spans="2:6" hidden="1">
      <c r="B146" s="13"/>
      <c r="C146" s="13"/>
      <c r="D146" s="13"/>
      <c r="E146" s="13"/>
      <c r="F146" s="13"/>
    </row>
    <row r="147" spans="2:6" hidden="1">
      <c r="B147" s="13"/>
      <c r="C147" s="13"/>
      <c r="D147" s="13"/>
      <c r="E147" s="13"/>
      <c r="F147" s="13"/>
    </row>
    <row r="148" spans="2:6" hidden="1">
      <c r="B148" s="13"/>
      <c r="C148" s="13"/>
      <c r="D148" s="13"/>
      <c r="E148" s="13"/>
      <c r="F148" s="13"/>
    </row>
    <row r="149" spans="2:6" hidden="1">
      <c r="B149" s="13"/>
      <c r="C149" s="13"/>
      <c r="D149" s="13"/>
      <c r="E149" s="13"/>
      <c r="F149" s="13"/>
    </row>
    <row r="150" spans="2:6" hidden="1">
      <c r="B150" s="13"/>
      <c r="C150" s="13"/>
      <c r="D150" s="13"/>
      <c r="E150" s="13"/>
      <c r="F150" s="13"/>
    </row>
    <row r="151" spans="2:6" hidden="1">
      <c r="B151" s="13"/>
      <c r="C151" s="13"/>
      <c r="D151" s="13"/>
      <c r="E151" s="13"/>
      <c r="F151" s="13"/>
    </row>
    <row r="152" spans="2:6" hidden="1">
      <c r="B152" s="13"/>
      <c r="C152" s="13"/>
      <c r="D152" s="13"/>
      <c r="E152" s="13"/>
      <c r="F152" s="13"/>
    </row>
    <row r="153" spans="2:6" hidden="1">
      <c r="B153" s="13"/>
      <c r="C153" s="13"/>
      <c r="D153" s="13"/>
      <c r="E153" s="13"/>
      <c r="F153" s="13"/>
    </row>
    <row r="154" spans="2:6" hidden="1">
      <c r="B154" s="13"/>
      <c r="C154" s="13"/>
      <c r="D154" s="13"/>
      <c r="E154" s="13"/>
      <c r="F154" s="13"/>
    </row>
    <row r="155" spans="2:6" hidden="1">
      <c r="B155" s="13"/>
      <c r="C155" s="13"/>
      <c r="D155" s="13"/>
      <c r="E155" s="13"/>
      <c r="F155" s="13"/>
    </row>
    <row r="156" spans="2:6" hidden="1">
      <c r="B156" s="13"/>
      <c r="C156" s="13"/>
      <c r="D156" s="13"/>
      <c r="E156" s="13"/>
      <c r="F156" s="13"/>
    </row>
    <row r="157" spans="2:6" hidden="1">
      <c r="B157" s="13"/>
      <c r="C157" s="13"/>
      <c r="D157" s="13"/>
      <c r="E157" s="13"/>
      <c r="F157" s="13"/>
    </row>
    <row r="158" spans="2:6" hidden="1">
      <c r="B158" s="13"/>
      <c r="C158" s="13"/>
      <c r="D158" s="13"/>
      <c r="E158" s="13"/>
      <c r="F158" s="13"/>
    </row>
    <row r="159" spans="2:6" hidden="1">
      <c r="B159" s="13"/>
      <c r="C159" s="13"/>
      <c r="D159" s="13"/>
      <c r="E159" s="13"/>
      <c r="F159" s="13"/>
    </row>
    <row r="160" spans="2:6" hidden="1">
      <c r="B160" s="13"/>
      <c r="C160" s="13"/>
      <c r="D160" s="13"/>
      <c r="E160" s="13"/>
      <c r="F160" s="13"/>
    </row>
    <row r="161" spans="2:6" hidden="1">
      <c r="B161" s="13"/>
      <c r="C161" s="13"/>
      <c r="D161" s="13"/>
      <c r="E161" s="13"/>
      <c r="F161" s="13"/>
    </row>
    <row r="162" spans="2:6" hidden="1">
      <c r="B162" s="13"/>
      <c r="C162" s="13"/>
      <c r="D162" s="13"/>
      <c r="E162" s="13"/>
      <c r="F162" s="13"/>
    </row>
    <row r="163" spans="2:6" hidden="1">
      <c r="B163" s="13"/>
      <c r="C163" s="13"/>
      <c r="D163" s="13"/>
      <c r="E163" s="13"/>
      <c r="F163" s="13"/>
    </row>
    <row r="164" spans="2:6" hidden="1">
      <c r="B164" s="13"/>
      <c r="C164" s="13"/>
      <c r="D164" s="13"/>
      <c r="E164" s="13"/>
      <c r="F164" s="13"/>
    </row>
    <row r="165" spans="2:6" hidden="1">
      <c r="B165" s="13"/>
      <c r="C165" s="13"/>
      <c r="D165" s="13"/>
      <c r="E165" s="13"/>
      <c r="F165" s="13"/>
    </row>
    <row r="166" spans="2:6" hidden="1">
      <c r="B166" s="13"/>
      <c r="C166" s="13"/>
      <c r="D166" s="13"/>
      <c r="E166" s="13"/>
      <c r="F166" s="13"/>
    </row>
    <row r="167" spans="2:6" hidden="1">
      <c r="B167" s="13"/>
      <c r="C167" s="13"/>
      <c r="D167" s="13"/>
      <c r="E167" s="13"/>
      <c r="F167" s="13"/>
    </row>
    <row r="168" spans="2:6" hidden="1">
      <c r="B168" s="13"/>
      <c r="C168" s="13"/>
      <c r="D168" s="13"/>
      <c r="E168" s="13"/>
      <c r="F168" s="13"/>
    </row>
    <row r="169" spans="2:6" hidden="1">
      <c r="B169" s="13"/>
      <c r="C169" s="13"/>
      <c r="D169" s="13"/>
      <c r="E169" s="13"/>
      <c r="F169" s="13"/>
    </row>
    <row r="170" spans="2:6" hidden="1">
      <c r="B170" s="13"/>
      <c r="C170" s="13"/>
      <c r="D170" s="13"/>
      <c r="E170" s="13"/>
      <c r="F170" s="13"/>
    </row>
    <row r="171" spans="2:6" hidden="1">
      <c r="B171" s="13"/>
      <c r="C171" s="13"/>
      <c r="D171" s="13"/>
      <c r="E171" s="13"/>
      <c r="F171" s="13"/>
    </row>
    <row r="172" spans="2:6" hidden="1">
      <c r="B172" s="13"/>
      <c r="C172" s="13"/>
      <c r="D172" s="13"/>
      <c r="E172" s="13"/>
      <c r="F172" s="13"/>
    </row>
    <row r="173" spans="2:6" hidden="1">
      <c r="B173" s="13"/>
      <c r="C173" s="13"/>
      <c r="D173" s="13"/>
      <c r="E173" s="13"/>
      <c r="F173" s="13"/>
    </row>
    <row r="174" spans="2:6" hidden="1">
      <c r="B174" s="13"/>
      <c r="C174" s="13"/>
      <c r="D174" s="13"/>
      <c r="E174" s="13"/>
      <c r="F174" s="13"/>
    </row>
    <row r="175" spans="2:6" hidden="1">
      <c r="B175" s="13"/>
      <c r="C175" s="13"/>
      <c r="D175" s="13"/>
      <c r="E175" s="13"/>
      <c r="F175" s="13"/>
    </row>
    <row r="176" spans="2:6" hidden="1">
      <c r="B176" s="13"/>
      <c r="C176" s="13"/>
      <c r="D176" s="13"/>
      <c r="E176" s="13"/>
      <c r="F176" s="13"/>
    </row>
    <row r="177" spans="2:6" hidden="1">
      <c r="B177" s="13"/>
      <c r="C177" s="13"/>
      <c r="D177" s="13"/>
      <c r="E177" s="13"/>
      <c r="F177" s="13"/>
    </row>
    <row r="178" spans="2:6" hidden="1">
      <c r="B178" s="13"/>
      <c r="C178" s="13"/>
      <c r="D178" s="13"/>
      <c r="E178" s="13"/>
      <c r="F178" s="13"/>
    </row>
    <row r="179" spans="2:6" hidden="1">
      <c r="B179" s="13"/>
      <c r="C179" s="13"/>
      <c r="D179" s="13"/>
      <c r="E179" s="13"/>
      <c r="F179" s="13"/>
    </row>
    <row r="180" spans="2:6" hidden="1">
      <c r="B180" s="13"/>
      <c r="C180" s="13"/>
      <c r="D180" s="13"/>
      <c r="E180" s="13"/>
      <c r="F180" s="13"/>
    </row>
    <row r="181" spans="2:6" hidden="1">
      <c r="B181" s="13"/>
      <c r="C181" s="13"/>
      <c r="D181" s="13"/>
      <c r="E181" s="13"/>
      <c r="F181" s="13"/>
    </row>
    <row r="182" spans="2:6" hidden="1">
      <c r="B182" s="13"/>
      <c r="C182" s="13"/>
      <c r="D182" s="13"/>
      <c r="E182" s="13"/>
      <c r="F182" s="13"/>
    </row>
    <row r="183" spans="2:6" hidden="1">
      <c r="B183" s="13"/>
      <c r="C183" s="13"/>
      <c r="D183" s="13"/>
      <c r="E183" s="13"/>
      <c r="F183" s="13"/>
    </row>
    <row r="184" spans="2:6" hidden="1">
      <c r="B184" s="13"/>
      <c r="C184" s="13"/>
      <c r="D184" s="13"/>
      <c r="E184" s="13"/>
      <c r="F184" s="13"/>
    </row>
    <row r="185" spans="2:6" hidden="1">
      <c r="B185" s="13"/>
      <c r="C185" s="13"/>
      <c r="D185" s="13"/>
      <c r="E185" s="13"/>
      <c r="F185" s="13"/>
    </row>
    <row r="186" spans="2:6" hidden="1">
      <c r="B186" s="13"/>
      <c r="C186" s="13"/>
      <c r="D186" s="13"/>
      <c r="E186" s="13"/>
      <c r="F186" s="13"/>
    </row>
    <row r="187" spans="2:6" hidden="1">
      <c r="B187" s="13"/>
      <c r="C187" s="13"/>
      <c r="D187" s="13"/>
      <c r="E187" s="13"/>
      <c r="F187" s="13"/>
    </row>
    <row r="188" spans="2:6" hidden="1">
      <c r="B188" s="13"/>
      <c r="C188" s="13"/>
      <c r="D188" s="13"/>
      <c r="E188" s="13"/>
      <c r="F188" s="13"/>
    </row>
    <row r="189" spans="2:6" hidden="1">
      <c r="B189" s="13"/>
      <c r="C189" s="13"/>
      <c r="D189" s="13"/>
      <c r="E189" s="13"/>
      <c r="F189" s="13"/>
    </row>
    <row r="190" spans="2:6" hidden="1">
      <c r="B190" s="13"/>
      <c r="C190" s="13"/>
      <c r="D190" s="13"/>
      <c r="E190" s="13"/>
      <c r="F190" s="13"/>
    </row>
    <row r="191" spans="2:6" hidden="1">
      <c r="B191" s="13"/>
      <c r="C191" s="13"/>
      <c r="D191" s="13"/>
      <c r="E191" s="13"/>
      <c r="F191" s="13"/>
    </row>
    <row r="192" spans="2:6" hidden="1">
      <c r="B192" s="13"/>
      <c r="C192" s="13"/>
      <c r="D192" s="13"/>
      <c r="E192" s="13"/>
      <c r="F192" s="13"/>
    </row>
    <row r="193" spans="2:6" hidden="1">
      <c r="B193" s="13"/>
      <c r="C193" s="13"/>
      <c r="D193" s="13"/>
      <c r="E193" s="13"/>
      <c r="F193" s="13"/>
    </row>
    <row r="194" spans="2:6" hidden="1">
      <c r="B194" s="13"/>
      <c r="C194" s="13"/>
      <c r="D194" s="13"/>
      <c r="E194" s="13"/>
      <c r="F194" s="13"/>
    </row>
    <row r="195" spans="2:6" hidden="1">
      <c r="B195" s="13"/>
      <c r="C195" s="13"/>
      <c r="D195" s="13"/>
      <c r="E195" s="13"/>
      <c r="F195" s="13"/>
    </row>
    <row r="196" spans="2:6" hidden="1">
      <c r="B196" s="13"/>
      <c r="C196" s="13"/>
      <c r="D196" s="13"/>
      <c r="E196" s="13"/>
      <c r="F196" s="13"/>
    </row>
    <row r="197" spans="2:6" hidden="1">
      <c r="B197" s="13"/>
      <c r="C197" s="13"/>
      <c r="D197" s="13"/>
      <c r="E197" s="13"/>
      <c r="F197" s="13"/>
    </row>
    <row r="198" spans="2:6" hidden="1">
      <c r="B198" s="13"/>
      <c r="C198" s="13"/>
      <c r="D198" s="13"/>
      <c r="E198" s="13"/>
      <c r="F198" s="13"/>
    </row>
    <row r="199" spans="2:6" hidden="1">
      <c r="B199" s="13"/>
      <c r="C199" s="13"/>
      <c r="D199" s="13"/>
      <c r="E199" s="13"/>
      <c r="F199" s="13"/>
    </row>
    <row r="200" spans="2:6" hidden="1">
      <c r="B200" s="13"/>
      <c r="C200" s="13"/>
      <c r="D200" s="13"/>
      <c r="E200" s="13"/>
      <c r="F200" s="13"/>
    </row>
    <row r="201" spans="2:6" hidden="1">
      <c r="B201" s="13"/>
      <c r="C201" s="13"/>
      <c r="D201" s="13"/>
      <c r="E201" s="13"/>
      <c r="F201" s="13"/>
    </row>
    <row r="202" spans="2:6" hidden="1">
      <c r="B202" s="13"/>
      <c r="C202" s="13"/>
      <c r="D202" s="13"/>
      <c r="E202" s="13"/>
      <c r="F202" s="13"/>
    </row>
    <row r="203" spans="2:6" hidden="1">
      <c r="B203" s="13"/>
      <c r="C203" s="13"/>
      <c r="D203" s="13"/>
      <c r="E203" s="13"/>
      <c r="F203" s="13"/>
    </row>
    <row r="204" spans="2:6" hidden="1">
      <c r="B204" s="13"/>
      <c r="C204" s="13"/>
      <c r="D204" s="13"/>
      <c r="E204" s="13"/>
      <c r="F204" s="13"/>
    </row>
    <row r="205" spans="2:6" hidden="1">
      <c r="B205" s="13"/>
      <c r="C205" s="13"/>
      <c r="D205" s="13"/>
      <c r="E205" s="13"/>
      <c r="F205" s="13"/>
    </row>
    <row r="206" spans="2:6" hidden="1">
      <c r="B206" s="13"/>
      <c r="C206" s="13"/>
      <c r="D206" s="13"/>
      <c r="E206" s="13"/>
      <c r="F206" s="13"/>
    </row>
    <row r="207" spans="2:6" hidden="1">
      <c r="B207" s="13"/>
      <c r="C207" s="13"/>
      <c r="D207" s="13"/>
      <c r="E207" s="13"/>
      <c r="F207" s="13"/>
    </row>
    <row r="208" spans="2:6" hidden="1">
      <c r="B208" s="13"/>
      <c r="C208" s="13"/>
      <c r="D208" s="13"/>
      <c r="E208" s="13"/>
      <c r="F208" s="13"/>
    </row>
    <row r="209" spans="2:6" hidden="1">
      <c r="B209" s="13"/>
      <c r="C209" s="13"/>
      <c r="D209" s="13"/>
      <c r="E209" s="13"/>
      <c r="F209" s="13"/>
    </row>
    <row r="210" spans="2:6" hidden="1">
      <c r="B210" s="13"/>
      <c r="C210" s="13"/>
      <c r="D210" s="13"/>
      <c r="E210" s="13"/>
      <c r="F210" s="13"/>
    </row>
    <row r="211" spans="2:6" hidden="1">
      <c r="B211" s="13"/>
      <c r="C211" s="13"/>
      <c r="D211" s="13"/>
      <c r="E211" s="13"/>
      <c r="F211" s="13"/>
    </row>
    <row r="212" spans="2:6" hidden="1">
      <c r="B212" s="13"/>
      <c r="C212" s="13"/>
      <c r="D212" s="13"/>
      <c r="E212" s="13"/>
      <c r="F212" s="13"/>
    </row>
    <row r="213" spans="2:6" hidden="1">
      <c r="B213" s="13"/>
      <c r="C213" s="13"/>
      <c r="D213" s="13"/>
      <c r="E213" s="13"/>
      <c r="F213" s="13"/>
    </row>
    <row r="214" spans="2:6" hidden="1">
      <c r="B214" s="13"/>
      <c r="C214" s="13"/>
      <c r="D214" s="13"/>
      <c r="E214" s="13"/>
      <c r="F214" s="13"/>
    </row>
    <row r="215" spans="2:6" hidden="1">
      <c r="B215" s="13"/>
      <c r="C215" s="13"/>
      <c r="D215" s="13"/>
      <c r="E215" s="13"/>
      <c r="F215" s="13"/>
    </row>
    <row r="216" spans="2:6" hidden="1">
      <c r="B216" s="13"/>
      <c r="C216" s="13"/>
      <c r="D216" s="13"/>
      <c r="E216" s="13"/>
      <c r="F216" s="13"/>
    </row>
    <row r="217" spans="2:6" hidden="1">
      <c r="B217" s="13"/>
      <c r="C217" s="13"/>
      <c r="D217" s="13"/>
      <c r="E217" s="13"/>
      <c r="F217" s="13"/>
    </row>
    <row r="218" spans="2:6" hidden="1">
      <c r="B218" s="13"/>
      <c r="C218" s="13"/>
      <c r="D218" s="13"/>
      <c r="E218" s="13"/>
      <c r="F218" s="13"/>
    </row>
    <row r="219" spans="2:6" hidden="1">
      <c r="B219" s="13"/>
      <c r="C219" s="13"/>
      <c r="D219" s="13"/>
      <c r="E219" s="13"/>
      <c r="F219" s="13"/>
    </row>
    <row r="220" spans="2:6" hidden="1">
      <c r="B220" s="13"/>
      <c r="C220" s="13"/>
      <c r="D220" s="13"/>
      <c r="E220" s="13"/>
      <c r="F220" s="13"/>
    </row>
    <row r="221" spans="2:6" hidden="1">
      <c r="B221" s="13"/>
      <c r="C221" s="13"/>
      <c r="D221" s="13"/>
      <c r="E221" s="13"/>
      <c r="F221" s="13"/>
    </row>
    <row r="222" spans="2:6" hidden="1">
      <c r="B222" s="13"/>
      <c r="C222" s="13"/>
      <c r="D222" s="13"/>
      <c r="E222" s="13"/>
      <c r="F222" s="13"/>
    </row>
    <row r="223" spans="2:6" hidden="1">
      <c r="B223" s="13"/>
      <c r="C223" s="13"/>
      <c r="D223" s="13"/>
      <c r="E223" s="13"/>
      <c r="F223" s="13"/>
    </row>
    <row r="224" spans="2:6" hidden="1">
      <c r="B224" s="13"/>
      <c r="C224" s="13"/>
      <c r="D224" s="13"/>
      <c r="E224" s="13"/>
      <c r="F224" s="13"/>
    </row>
    <row r="225" spans="2:6" hidden="1">
      <c r="B225" s="13"/>
      <c r="C225" s="13"/>
      <c r="D225" s="13"/>
      <c r="E225" s="13"/>
      <c r="F225" s="13"/>
    </row>
    <row r="226" spans="2:6" hidden="1">
      <c r="B226" s="13"/>
      <c r="C226" s="13"/>
      <c r="D226" s="13"/>
      <c r="E226" s="13"/>
      <c r="F226" s="13"/>
    </row>
    <row r="227" spans="2:6" hidden="1">
      <c r="B227" s="13"/>
      <c r="C227" s="13"/>
      <c r="D227" s="13"/>
      <c r="E227" s="13"/>
      <c r="F227" s="13"/>
    </row>
    <row r="228" spans="2:6" hidden="1">
      <c r="B228" s="13"/>
      <c r="C228" s="13"/>
      <c r="D228" s="13"/>
      <c r="E228" s="13"/>
      <c r="F228" s="13"/>
    </row>
    <row r="229" spans="2:6" hidden="1">
      <c r="B229" s="13"/>
      <c r="C229" s="13"/>
      <c r="D229" s="13"/>
      <c r="E229" s="13"/>
      <c r="F229" s="13"/>
    </row>
    <row r="230" spans="2:6" hidden="1">
      <c r="B230" s="13"/>
      <c r="C230" s="13"/>
      <c r="D230" s="13"/>
      <c r="E230" s="13"/>
      <c r="F230" s="13"/>
    </row>
    <row r="231" spans="2:6" hidden="1">
      <c r="B231" s="13"/>
      <c r="C231" s="13"/>
      <c r="D231" s="13"/>
      <c r="E231" s="13"/>
      <c r="F231" s="13"/>
    </row>
    <row r="232" spans="2:6" hidden="1">
      <c r="B232" s="13"/>
      <c r="C232" s="13"/>
      <c r="D232" s="13"/>
      <c r="E232" s="13"/>
      <c r="F232" s="13"/>
    </row>
    <row r="233" spans="2:6" hidden="1">
      <c r="B233" s="13"/>
      <c r="C233" s="13"/>
      <c r="D233" s="13"/>
      <c r="E233" s="13"/>
      <c r="F233" s="13"/>
    </row>
    <row r="234" spans="2:6" hidden="1">
      <c r="B234" s="13"/>
      <c r="C234" s="13"/>
      <c r="D234" s="13"/>
      <c r="E234" s="13"/>
      <c r="F234" s="13"/>
    </row>
    <row r="235" spans="2:6" hidden="1">
      <c r="B235" s="13"/>
      <c r="C235" s="13"/>
      <c r="D235" s="13"/>
      <c r="E235" s="13"/>
      <c r="F235" s="13"/>
    </row>
    <row r="236" spans="2:6" hidden="1">
      <c r="B236" s="13"/>
      <c r="C236" s="13"/>
      <c r="D236" s="13"/>
      <c r="E236" s="13"/>
      <c r="F236" s="13"/>
    </row>
    <row r="237" spans="2:6" hidden="1">
      <c r="B237" s="13"/>
      <c r="C237" s="13"/>
      <c r="D237" s="13"/>
      <c r="E237" s="13"/>
      <c r="F237" s="13"/>
    </row>
    <row r="238" spans="2:6" hidden="1">
      <c r="B238" s="13"/>
      <c r="C238" s="13"/>
      <c r="D238" s="13"/>
      <c r="E238" s="13"/>
      <c r="F238" s="13"/>
    </row>
    <row r="239" spans="2:6" hidden="1">
      <c r="B239" s="13"/>
      <c r="C239" s="13"/>
      <c r="D239" s="13"/>
      <c r="E239" s="13"/>
      <c r="F239" s="13"/>
    </row>
    <row r="240" spans="2:6" hidden="1">
      <c r="B240" s="13"/>
      <c r="C240" s="13"/>
      <c r="D240" s="13"/>
      <c r="E240" s="13"/>
      <c r="F240" s="13"/>
    </row>
    <row r="241" spans="2:6" hidden="1">
      <c r="B241" s="13"/>
      <c r="C241" s="13"/>
      <c r="D241" s="13"/>
      <c r="E241" s="13"/>
      <c r="F241" s="13"/>
    </row>
    <row r="242" spans="2:6" hidden="1">
      <c r="B242" s="13"/>
      <c r="C242" s="13"/>
      <c r="D242" s="13"/>
      <c r="E242" s="13"/>
      <c r="F242" s="13"/>
    </row>
    <row r="243" spans="2:6" hidden="1">
      <c r="B243" s="13"/>
      <c r="C243" s="13"/>
      <c r="D243" s="13"/>
      <c r="E243" s="13"/>
      <c r="F243" s="13"/>
    </row>
    <row r="244" spans="2:6" hidden="1">
      <c r="B244" s="13"/>
      <c r="C244" s="13"/>
      <c r="D244" s="13"/>
      <c r="E244" s="13"/>
      <c r="F244" s="13"/>
    </row>
    <row r="245" spans="2:6" hidden="1">
      <c r="B245" s="13"/>
      <c r="C245" s="13"/>
      <c r="D245" s="13"/>
      <c r="E245" s="13"/>
      <c r="F245" s="13"/>
    </row>
    <row r="246" spans="2:6" hidden="1">
      <c r="B246" s="13"/>
      <c r="C246" s="13"/>
      <c r="D246" s="13"/>
      <c r="E246" s="13"/>
      <c r="F246" s="13"/>
    </row>
    <row r="247" spans="2:6" hidden="1">
      <c r="B247" s="13"/>
      <c r="C247" s="13"/>
      <c r="D247" s="13"/>
      <c r="E247" s="13"/>
      <c r="F247" s="13"/>
    </row>
    <row r="248" spans="2:6" hidden="1">
      <c r="B248" s="13"/>
      <c r="C248" s="13"/>
      <c r="D248" s="13"/>
      <c r="E248" s="13"/>
      <c r="F248" s="13"/>
    </row>
    <row r="249" spans="2:6" hidden="1">
      <c r="B249" s="13"/>
      <c r="C249" s="13"/>
      <c r="D249" s="13"/>
      <c r="E249" s="13"/>
      <c r="F249" s="13"/>
    </row>
    <row r="250" spans="2:6" hidden="1">
      <c r="B250" s="13"/>
      <c r="C250" s="13"/>
      <c r="D250" s="13"/>
      <c r="E250" s="13"/>
      <c r="F250" s="13"/>
    </row>
    <row r="251" spans="2:6" hidden="1">
      <c r="B251" s="13"/>
      <c r="C251" s="13"/>
      <c r="D251" s="13"/>
      <c r="E251" s="13"/>
      <c r="F251" s="13"/>
    </row>
    <row r="252" spans="2:6" hidden="1">
      <c r="B252" s="13"/>
      <c r="C252" s="13"/>
      <c r="D252" s="13"/>
      <c r="E252" s="13"/>
      <c r="F252" s="13"/>
    </row>
    <row r="253" spans="2:6" hidden="1">
      <c r="B253" s="13"/>
      <c r="C253" s="13"/>
      <c r="D253" s="13"/>
      <c r="E253" s="13"/>
      <c r="F253" s="13"/>
    </row>
    <row r="254" spans="2:6" hidden="1">
      <c r="B254" s="13"/>
      <c r="C254" s="13"/>
      <c r="D254" s="13"/>
      <c r="E254" s="13"/>
      <c r="F254" s="13"/>
    </row>
    <row r="255" spans="2:6" hidden="1">
      <c r="B255" s="13"/>
      <c r="C255" s="13"/>
      <c r="D255" s="13"/>
      <c r="E255" s="13"/>
      <c r="F255" s="13"/>
    </row>
    <row r="256" spans="2:6" hidden="1">
      <c r="B256" s="13"/>
      <c r="C256" s="13"/>
      <c r="D256" s="13"/>
      <c r="E256" s="13"/>
      <c r="F256" s="13"/>
    </row>
    <row r="257" spans="2:6" hidden="1">
      <c r="B257" s="13"/>
      <c r="C257" s="13"/>
      <c r="D257" s="13"/>
      <c r="E257" s="13"/>
      <c r="F257" s="13"/>
    </row>
    <row r="258" spans="2:6" hidden="1">
      <c r="B258" s="13"/>
      <c r="C258" s="13"/>
      <c r="D258" s="13"/>
      <c r="E258" s="13"/>
      <c r="F258" s="13"/>
    </row>
    <row r="259" spans="2:6" hidden="1">
      <c r="B259" s="13"/>
      <c r="C259" s="13"/>
      <c r="D259" s="13"/>
      <c r="E259" s="13"/>
      <c r="F259" s="13"/>
    </row>
    <row r="260" spans="2:6" hidden="1">
      <c r="B260" s="13"/>
      <c r="C260" s="13"/>
      <c r="D260" s="13"/>
      <c r="E260" s="13"/>
      <c r="F260" s="13"/>
    </row>
    <row r="261" spans="2:6" hidden="1">
      <c r="B261" s="13"/>
      <c r="C261" s="13"/>
      <c r="D261" s="13"/>
      <c r="E261" s="13"/>
      <c r="F261" s="13"/>
    </row>
    <row r="262" spans="2:6" hidden="1">
      <c r="B262" s="13"/>
      <c r="C262" s="13"/>
      <c r="D262" s="13"/>
      <c r="E262" s="13"/>
      <c r="F262" s="13"/>
    </row>
    <row r="263" spans="2:6" hidden="1">
      <c r="B263" s="13"/>
      <c r="C263" s="13"/>
      <c r="D263" s="13"/>
      <c r="E263" s="13"/>
      <c r="F263" s="13"/>
    </row>
    <row r="264" spans="2:6" hidden="1">
      <c r="B264" s="13"/>
      <c r="C264" s="13"/>
      <c r="D264" s="13"/>
      <c r="E264" s="13"/>
      <c r="F264" s="13"/>
    </row>
    <row r="265" spans="2:6" hidden="1">
      <c r="B265" s="13"/>
      <c r="C265" s="13"/>
      <c r="D265" s="13"/>
      <c r="E265" s="13"/>
      <c r="F265" s="13"/>
    </row>
    <row r="266" spans="2:6" hidden="1">
      <c r="B266" s="13"/>
      <c r="C266" s="13"/>
      <c r="D266" s="13"/>
      <c r="E266" s="13"/>
      <c r="F266" s="13"/>
    </row>
    <row r="267" spans="2:6" hidden="1">
      <c r="B267" s="13"/>
      <c r="C267" s="13"/>
      <c r="D267" s="13"/>
      <c r="E267" s="13"/>
      <c r="F267" s="13"/>
    </row>
    <row r="268" spans="2:6" hidden="1">
      <c r="B268" s="13"/>
      <c r="C268" s="13"/>
      <c r="D268" s="13"/>
      <c r="E268" s="13"/>
      <c r="F268" s="13"/>
    </row>
    <row r="269" spans="2:6" hidden="1">
      <c r="B269" s="13"/>
      <c r="C269" s="13"/>
      <c r="D269" s="13"/>
      <c r="E269" s="13"/>
      <c r="F269" s="13"/>
    </row>
    <row r="270" spans="2:6" hidden="1">
      <c r="B270" s="13"/>
      <c r="C270" s="13"/>
      <c r="D270" s="13"/>
      <c r="E270" s="13"/>
      <c r="F270" s="13"/>
    </row>
    <row r="271" spans="2:6" hidden="1">
      <c r="B271" s="13"/>
      <c r="C271" s="13"/>
      <c r="D271" s="13"/>
      <c r="E271" s="13"/>
      <c r="F271" s="13"/>
    </row>
    <row r="272" spans="2:6" hidden="1">
      <c r="B272" s="13"/>
      <c r="C272" s="13"/>
      <c r="D272" s="13"/>
      <c r="E272" s="13"/>
      <c r="F272" s="13"/>
    </row>
    <row r="273" spans="2:6" hidden="1">
      <c r="B273" s="13"/>
      <c r="C273" s="13"/>
      <c r="D273" s="13"/>
      <c r="E273" s="13"/>
      <c r="F273" s="13"/>
    </row>
    <row r="274" spans="2:6" hidden="1">
      <c r="B274" s="13"/>
      <c r="C274" s="13"/>
      <c r="D274" s="13"/>
      <c r="E274" s="13"/>
      <c r="F274" s="13"/>
    </row>
    <row r="275" spans="2:6" hidden="1">
      <c r="B275" s="13"/>
      <c r="C275" s="13"/>
      <c r="D275" s="13"/>
      <c r="E275" s="13"/>
      <c r="F275" s="13"/>
    </row>
    <row r="276" spans="2:6" hidden="1">
      <c r="B276" s="13"/>
      <c r="C276" s="13"/>
      <c r="D276" s="13"/>
      <c r="E276" s="13"/>
      <c r="F276" s="13"/>
    </row>
    <row r="277" spans="2:6" hidden="1">
      <c r="B277" s="13"/>
      <c r="C277" s="13"/>
      <c r="D277" s="13"/>
      <c r="E277" s="13"/>
      <c r="F277" s="13"/>
    </row>
    <row r="278" spans="2:6" hidden="1">
      <c r="B278" s="13"/>
      <c r="C278" s="13"/>
      <c r="D278" s="13"/>
      <c r="E278" s="13"/>
      <c r="F278" s="13"/>
    </row>
    <row r="279" spans="2:6" hidden="1">
      <c r="B279" s="13"/>
      <c r="C279" s="13"/>
      <c r="D279" s="13"/>
      <c r="E279" s="13"/>
      <c r="F279" s="13"/>
    </row>
    <row r="280" spans="2:6" hidden="1">
      <c r="B280" s="13"/>
      <c r="C280" s="13"/>
      <c r="D280" s="13"/>
      <c r="E280" s="13"/>
      <c r="F280" s="13"/>
    </row>
    <row r="281" spans="2:6" hidden="1">
      <c r="B281" s="13"/>
      <c r="C281" s="13"/>
      <c r="D281" s="13"/>
      <c r="E281" s="13"/>
      <c r="F281" s="13"/>
    </row>
    <row r="282" spans="2:6" hidden="1">
      <c r="B282" s="13"/>
      <c r="C282" s="13"/>
      <c r="D282" s="13"/>
      <c r="E282" s="13"/>
      <c r="F282" s="13"/>
    </row>
    <row r="283" spans="2:6" hidden="1">
      <c r="B283" s="13"/>
      <c r="C283" s="13"/>
      <c r="D283" s="13"/>
      <c r="E283" s="13"/>
      <c r="F283" s="13"/>
    </row>
    <row r="284" spans="2:6" hidden="1">
      <c r="B284" s="13"/>
      <c r="C284" s="13"/>
      <c r="D284" s="13"/>
      <c r="E284" s="13"/>
      <c r="F284" s="13"/>
    </row>
    <row r="285" spans="2:6" hidden="1">
      <c r="B285" s="13"/>
      <c r="C285" s="13"/>
      <c r="D285" s="13"/>
      <c r="E285" s="13"/>
      <c r="F285" s="13"/>
    </row>
    <row r="286" spans="2:6" hidden="1">
      <c r="B286" s="13"/>
      <c r="C286" s="13"/>
      <c r="D286" s="13"/>
      <c r="E286" s="13"/>
      <c r="F286" s="13"/>
    </row>
    <row r="287" spans="2:6" hidden="1">
      <c r="B287" s="13"/>
      <c r="C287" s="13"/>
      <c r="D287" s="13"/>
      <c r="E287" s="13"/>
      <c r="F287" s="13"/>
    </row>
    <row r="288" spans="2:6" hidden="1">
      <c r="B288" s="13"/>
      <c r="C288" s="13"/>
      <c r="D288" s="13"/>
      <c r="E288" s="13"/>
      <c r="F288" s="13"/>
    </row>
    <row r="289" spans="2:6" hidden="1">
      <c r="B289" s="13"/>
      <c r="C289" s="13"/>
      <c r="D289" s="13"/>
      <c r="E289" s="13"/>
      <c r="F289" s="13"/>
    </row>
    <row r="290" spans="2:6" hidden="1">
      <c r="B290" s="13"/>
      <c r="C290" s="13"/>
      <c r="D290" s="13"/>
      <c r="E290" s="13"/>
      <c r="F290" s="13"/>
    </row>
    <row r="291" spans="2:6" hidden="1">
      <c r="B291" s="13"/>
      <c r="C291" s="13"/>
      <c r="D291" s="13"/>
      <c r="E291" s="13"/>
      <c r="F291" s="13"/>
    </row>
    <row r="292" spans="2:6" hidden="1">
      <c r="B292" s="13"/>
      <c r="C292" s="13"/>
      <c r="D292" s="13"/>
      <c r="E292" s="13"/>
      <c r="F292" s="13"/>
    </row>
    <row r="293" spans="2:6" hidden="1">
      <c r="B293" s="13"/>
      <c r="C293" s="13"/>
      <c r="D293" s="13"/>
      <c r="E293" s="13"/>
      <c r="F293" s="13"/>
    </row>
    <row r="294" spans="2:6" hidden="1">
      <c r="B294" s="13"/>
      <c r="C294" s="13"/>
      <c r="D294" s="13"/>
      <c r="E294" s="13"/>
      <c r="F294" s="13"/>
    </row>
    <row r="295" spans="2:6" hidden="1">
      <c r="B295" s="13"/>
      <c r="C295" s="13"/>
      <c r="D295" s="13"/>
      <c r="E295" s="13"/>
      <c r="F295" s="13"/>
    </row>
    <row r="296" spans="2:6" hidden="1">
      <c r="B296" s="13"/>
      <c r="C296" s="13"/>
      <c r="D296" s="13"/>
      <c r="E296" s="13"/>
      <c r="F296" s="13"/>
    </row>
    <row r="297" spans="2:6" hidden="1">
      <c r="B297" s="13"/>
      <c r="C297" s="13"/>
      <c r="D297" s="13"/>
      <c r="E297" s="13"/>
      <c r="F297" s="13"/>
    </row>
    <row r="298" spans="2:6" hidden="1">
      <c r="B298" s="13"/>
      <c r="C298" s="13"/>
      <c r="D298" s="13"/>
      <c r="E298" s="13"/>
      <c r="F298" s="13"/>
    </row>
    <row r="299" spans="2:6" hidden="1">
      <c r="B299" s="13"/>
      <c r="C299" s="13"/>
      <c r="D299" s="13"/>
      <c r="E299" s="13"/>
      <c r="F299" s="13"/>
    </row>
    <row r="300" spans="2:6" hidden="1">
      <c r="B300" s="13"/>
      <c r="C300" s="13"/>
      <c r="D300" s="13"/>
      <c r="E300" s="13"/>
      <c r="F300" s="13"/>
    </row>
    <row r="301" spans="2:6" hidden="1">
      <c r="B301" s="13"/>
      <c r="C301" s="13"/>
      <c r="D301" s="13"/>
      <c r="E301" s="13"/>
      <c r="F301" s="13"/>
    </row>
    <row r="302" spans="2:6" hidden="1">
      <c r="B302" s="13"/>
      <c r="C302" s="13"/>
      <c r="D302" s="13"/>
      <c r="E302" s="13"/>
      <c r="F302" s="13"/>
    </row>
    <row r="303" spans="2:6" hidden="1">
      <c r="B303" s="13"/>
      <c r="C303" s="13"/>
      <c r="D303" s="13"/>
      <c r="E303" s="13"/>
      <c r="F303" s="13"/>
    </row>
    <row r="304" spans="2:6" hidden="1">
      <c r="B304" s="13"/>
      <c r="C304" s="13"/>
      <c r="D304" s="13"/>
      <c r="E304" s="13"/>
      <c r="F304" s="13"/>
    </row>
    <row r="305" spans="2:6" hidden="1">
      <c r="B305" s="13"/>
      <c r="C305" s="13"/>
      <c r="D305" s="13"/>
      <c r="E305" s="13"/>
      <c r="F305" s="13"/>
    </row>
    <row r="306" spans="2:6" hidden="1">
      <c r="B306" s="13"/>
      <c r="C306" s="13"/>
      <c r="D306" s="13"/>
      <c r="E306" s="13"/>
      <c r="F306" s="13"/>
    </row>
    <row r="307" spans="2:6" hidden="1">
      <c r="B307" s="13"/>
      <c r="C307" s="13"/>
      <c r="D307" s="13"/>
      <c r="E307" s="13"/>
      <c r="F307" s="13"/>
    </row>
    <row r="308" spans="2:6" hidden="1">
      <c r="B308" s="13"/>
      <c r="C308" s="13"/>
      <c r="D308" s="13"/>
      <c r="E308" s="13"/>
      <c r="F308" s="13"/>
    </row>
    <row r="309" spans="2:6" hidden="1">
      <c r="B309" s="13"/>
      <c r="C309" s="13"/>
      <c r="D309" s="13"/>
      <c r="E309" s="13"/>
      <c r="F309" s="13"/>
    </row>
    <row r="310" spans="2:6" hidden="1">
      <c r="B310" s="13"/>
      <c r="C310" s="13"/>
      <c r="D310" s="13"/>
      <c r="E310" s="13"/>
      <c r="F310" s="13"/>
    </row>
    <row r="311" spans="2:6" hidden="1">
      <c r="B311" s="13"/>
      <c r="C311" s="13"/>
      <c r="D311" s="13"/>
      <c r="E311" s="13"/>
      <c r="F311" s="13"/>
    </row>
    <row r="312" spans="2:6" hidden="1">
      <c r="B312" s="13"/>
      <c r="C312" s="13"/>
      <c r="D312" s="13"/>
      <c r="E312" s="13"/>
      <c r="F312" s="13"/>
    </row>
    <row r="313" spans="2:6" hidden="1">
      <c r="B313" s="13"/>
      <c r="C313" s="13"/>
      <c r="D313" s="13"/>
      <c r="E313" s="13"/>
      <c r="F313" s="13"/>
    </row>
    <row r="314" spans="2:6" hidden="1">
      <c r="B314" s="13"/>
      <c r="C314" s="13"/>
      <c r="D314" s="13"/>
      <c r="E314" s="13"/>
      <c r="F314" s="13"/>
    </row>
    <row r="315" spans="2:6" hidden="1">
      <c r="B315" s="13"/>
      <c r="C315" s="13"/>
      <c r="D315" s="13"/>
      <c r="E315" s="13"/>
      <c r="F315" s="13"/>
    </row>
    <row r="316" spans="2:6" hidden="1">
      <c r="B316" s="13"/>
      <c r="C316" s="13"/>
      <c r="D316" s="13"/>
      <c r="E316" s="13"/>
      <c r="F316" s="13"/>
    </row>
    <row r="317" spans="2:6" hidden="1">
      <c r="B317" s="13"/>
      <c r="C317" s="13"/>
      <c r="D317" s="13"/>
      <c r="E317" s="13"/>
      <c r="F317" s="13"/>
    </row>
    <row r="318" spans="2:6" hidden="1">
      <c r="B318" s="13"/>
      <c r="C318" s="13"/>
      <c r="D318" s="13"/>
      <c r="E318" s="13"/>
      <c r="F318" s="13"/>
    </row>
    <row r="319" spans="2:6" hidden="1">
      <c r="B319" s="13"/>
      <c r="C319" s="13"/>
      <c r="D319" s="13"/>
      <c r="E319" s="13"/>
      <c r="F319" s="13"/>
    </row>
    <row r="320" spans="2:6" hidden="1">
      <c r="B320" s="13"/>
      <c r="C320" s="13"/>
      <c r="D320" s="13"/>
      <c r="E320" s="13"/>
      <c r="F320" s="13"/>
    </row>
    <row r="321" spans="2:6" hidden="1">
      <c r="B321" s="13"/>
      <c r="C321" s="13"/>
      <c r="D321" s="13"/>
      <c r="E321" s="13"/>
      <c r="F321" s="13"/>
    </row>
    <row r="322" spans="2:6" hidden="1">
      <c r="B322" s="13"/>
      <c r="C322" s="13"/>
      <c r="D322" s="13"/>
      <c r="E322" s="13"/>
      <c r="F322" s="13"/>
    </row>
    <row r="323" spans="2:6" hidden="1">
      <c r="B323" s="13"/>
      <c r="C323" s="13"/>
      <c r="D323" s="13"/>
      <c r="E323" s="13"/>
      <c r="F323" s="13"/>
    </row>
    <row r="324" spans="2:6" hidden="1">
      <c r="B324" s="13"/>
      <c r="C324" s="13"/>
      <c r="D324" s="13"/>
      <c r="E324" s="13"/>
      <c r="F324" s="13"/>
    </row>
    <row r="325" spans="2:6" hidden="1">
      <c r="B325" s="13"/>
      <c r="C325" s="13"/>
      <c r="D325" s="13"/>
      <c r="E325" s="13"/>
      <c r="F325" s="13"/>
    </row>
    <row r="326" spans="2:6" hidden="1">
      <c r="B326" s="13"/>
      <c r="C326" s="13"/>
      <c r="D326" s="13"/>
      <c r="E326" s="13"/>
      <c r="F326" s="13"/>
    </row>
    <row r="327" spans="2:6" hidden="1">
      <c r="B327" s="13"/>
      <c r="C327" s="13"/>
      <c r="D327" s="13"/>
      <c r="E327" s="13"/>
      <c r="F327" s="13"/>
    </row>
    <row r="328" spans="2:6" hidden="1">
      <c r="B328" s="13"/>
      <c r="C328" s="13"/>
      <c r="D328" s="13"/>
      <c r="E328" s="13"/>
      <c r="F328" s="13"/>
    </row>
    <row r="329" spans="2:6" hidden="1">
      <c r="B329" s="13"/>
      <c r="C329" s="13"/>
      <c r="D329" s="13"/>
      <c r="E329" s="13"/>
      <c r="F329" s="13"/>
    </row>
    <row r="330" spans="2:6" hidden="1">
      <c r="B330" s="13"/>
      <c r="C330" s="13"/>
      <c r="D330" s="13"/>
      <c r="E330" s="13"/>
      <c r="F330" s="13"/>
    </row>
    <row r="331" spans="2:6" hidden="1">
      <c r="B331" s="13"/>
      <c r="C331" s="13"/>
      <c r="D331" s="13"/>
      <c r="E331" s="13"/>
      <c r="F331" s="13"/>
    </row>
    <row r="332" spans="2:6" hidden="1">
      <c r="B332" s="13"/>
      <c r="C332" s="13"/>
      <c r="D332" s="13"/>
      <c r="E332" s="13"/>
      <c r="F332" s="13"/>
    </row>
    <row r="333" spans="2:6" hidden="1">
      <c r="B333" s="13"/>
      <c r="C333" s="13"/>
      <c r="D333" s="13"/>
      <c r="E333" s="13"/>
      <c r="F333" s="13"/>
    </row>
    <row r="334" spans="2:6" hidden="1">
      <c r="B334" s="13"/>
      <c r="C334" s="13"/>
      <c r="D334" s="13"/>
      <c r="E334" s="13"/>
      <c r="F334" s="13"/>
    </row>
    <row r="335" spans="2:6" hidden="1">
      <c r="B335" s="13"/>
      <c r="C335" s="13"/>
      <c r="D335" s="13"/>
      <c r="E335" s="13"/>
      <c r="F335" s="13"/>
    </row>
    <row r="336" spans="2:6" hidden="1">
      <c r="B336" s="13"/>
      <c r="C336" s="13"/>
      <c r="D336" s="13"/>
      <c r="E336" s="13"/>
      <c r="F336" s="13"/>
    </row>
    <row r="337" spans="2:6" hidden="1">
      <c r="B337" s="13"/>
      <c r="C337" s="13"/>
      <c r="D337" s="13"/>
      <c r="E337" s="13"/>
      <c r="F337" s="13"/>
    </row>
    <row r="338" spans="2:6" hidden="1">
      <c r="B338" s="13"/>
      <c r="C338" s="13"/>
      <c r="D338" s="13"/>
      <c r="E338" s="13"/>
      <c r="F338" s="13"/>
    </row>
    <row r="339" spans="2:6" hidden="1">
      <c r="B339" s="13"/>
      <c r="C339" s="13"/>
      <c r="D339" s="13"/>
      <c r="E339" s="13"/>
      <c r="F339" s="13"/>
    </row>
    <row r="340" spans="2:6" hidden="1">
      <c r="B340" s="13"/>
      <c r="C340" s="13"/>
      <c r="D340" s="13"/>
      <c r="E340" s="13"/>
      <c r="F340" s="13"/>
    </row>
    <row r="341" spans="2:6" hidden="1">
      <c r="B341" s="13"/>
      <c r="C341" s="13"/>
      <c r="D341" s="13"/>
      <c r="E341" s="13"/>
      <c r="F341" s="13"/>
    </row>
    <row r="342" spans="2:6" hidden="1">
      <c r="B342" s="13"/>
      <c r="C342" s="13"/>
      <c r="D342" s="13"/>
      <c r="E342" s="13"/>
      <c r="F342" s="13"/>
    </row>
    <row r="343" spans="2:6" hidden="1">
      <c r="B343" s="13"/>
      <c r="C343" s="13"/>
      <c r="D343" s="13"/>
      <c r="E343" s="13"/>
      <c r="F343" s="13"/>
    </row>
    <row r="344" spans="2:6" hidden="1">
      <c r="B344" s="13"/>
      <c r="C344" s="13"/>
      <c r="D344" s="13"/>
      <c r="E344" s="13"/>
      <c r="F344" s="13"/>
    </row>
    <row r="345" spans="2:6" hidden="1">
      <c r="B345" s="13"/>
      <c r="C345" s="13"/>
      <c r="D345" s="13"/>
      <c r="E345" s="13"/>
      <c r="F345" s="13"/>
    </row>
    <row r="346" spans="2:6" hidden="1">
      <c r="B346" s="13"/>
      <c r="C346" s="13"/>
      <c r="D346" s="13"/>
      <c r="E346" s="13"/>
      <c r="F346" s="13"/>
    </row>
    <row r="347" spans="2:6" hidden="1">
      <c r="B347" s="13"/>
      <c r="C347" s="13"/>
      <c r="D347" s="13"/>
      <c r="E347" s="13"/>
      <c r="F347" s="13"/>
    </row>
    <row r="348" spans="2:6" hidden="1">
      <c r="B348" s="13"/>
      <c r="C348" s="13"/>
      <c r="D348" s="13"/>
      <c r="E348" s="13"/>
      <c r="F348" s="13"/>
    </row>
    <row r="349" spans="2:6" hidden="1">
      <c r="B349" s="13"/>
      <c r="C349" s="13"/>
      <c r="D349" s="13"/>
      <c r="E349" s="13"/>
      <c r="F349" s="13"/>
    </row>
    <row r="350" spans="2:6" hidden="1">
      <c r="B350" s="13"/>
      <c r="C350" s="13"/>
      <c r="D350" s="13"/>
      <c r="E350" s="13"/>
      <c r="F350" s="13"/>
    </row>
    <row r="351" spans="2:6" hidden="1">
      <c r="B351" s="13"/>
      <c r="C351" s="13"/>
      <c r="D351" s="13"/>
      <c r="E351" s="13"/>
      <c r="F351" s="13"/>
    </row>
    <row r="352" spans="2:6" hidden="1">
      <c r="B352" s="13"/>
      <c r="C352" s="13"/>
      <c r="D352" s="13"/>
      <c r="E352" s="13"/>
      <c r="F352" s="13"/>
    </row>
    <row r="353" spans="2:6" hidden="1">
      <c r="B353" s="13"/>
      <c r="C353" s="13"/>
      <c r="D353" s="13"/>
      <c r="E353" s="13"/>
      <c r="F353" s="13"/>
    </row>
    <row r="354" spans="2:6" hidden="1">
      <c r="B354" s="13"/>
      <c r="C354" s="13"/>
      <c r="D354" s="13"/>
      <c r="E354" s="13"/>
      <c r="F354" s="13"/>
    </row>
    <row r="355" spans="2:6" hidden="1">
      <c r="B355" s="13"/>
      <c r="C355" s="13"/>
      <c r="D355" s="13"/>
      <c r="E355" s="13"/>
      <c r="F355" s="13"/>
    </row>
    <row r="356" spans="2:6" hidden="1">
      <c r="B356" s="13"/>
      <c r="C356" s="13"/>
      <c r="D356" s="13"/>
      <c r="E356" s="13"/>
      <c r="F356" s="13"/>
    </row>
    <row r="357" spans="2:6" hidden="1">
      <c r="B357" s="13"/>
      <c r="C357" s="13"/>
      <c r="D357" s="13"/>
      <c r="E357" s="13"/>
      <c r="F357" s="13"/>
    </row>
    <row r="358" spans="2:6" hidden="1">
      <c r="B358" s="13"/>
      <c r="C358" s="13"/>
      <c r="D358" s="13"/>
      <c r="E358" s="13"/>
      <c r="F358" s="13"/>
    </row>
    <row r="359" spans="2:6" hidden="1">
      <c r="B359" s="13"/>
      <c r="C359" s="13"/>
      <c r="D359" s="13"/>
      <c r="E359" s="13"/>
      <c r="F359" s="13"/>
    </row>
    <row r="360" spans="2:6" hidden="1">
      <c r="B360" s="13"/>
      <c r="C360" s="13"/>
      <c r="D360" s="13"/>
      <c r="E360" s="13"/>
      <c r="F360" s="13"/>
    </row>
    <row r="361" spans="2:6" hidden="1">
      <c r="B361" s="13"/>
      <c r="C361" s="13"/>
      <c r="D361" s="13"/>
      <c r="E361" s="13"/>
      <c r="F361" s="13"/>
    </row>
    <row r="362" spans="2:6" hidden="1">
      <c r="B362" s="13"/>
      <c r="C362" s="13"/>
      <c r="D362" s="13"/>
      <c r="E362" s="13"/>
      <c r="F362" s="13"/>
    </row>
    <row r="363" spans="2:6" hidden="1">
      <c r="B363" s="13"/>
      <c r="C363" s="13"/>
      <c r="D363" s="13"/>
      <c r="E363" s="13"/>
      <c r="F363" s="13"/>
    </row>
    <row r="364" spans="2:6" hidden="1">
      <c r="B364" s="13"/>
      <c r="C364" s="13"/>
      <c r="D364" s="13"/>
      <c r="E364" s="13"/>
      <c r="F364" s="13"/>
    </row>
    <row r="365" spans="2:6" hidden="1">
      <c r="B365" s="13"/>
      <c r="C365" s="13"/>
      <c r="D365" s="13"/>
      <c r="E365" s="13"/>
      <c r="F365" s="13"/>
    </row>
    <row r="366" spans="2:6" hidden="1">
      <c r="B366" s="13"/>
      <c r="C366" s="13"/>
      <c r="D366" s="13"/>
      <c r="E366" s="13"/>
      <c r="F366" s="13"/>
    </row>
    <row r="367" spans="2:6" hidden="1">
      <c r="B367" s="13"/>
      <c r="C367" s="13"/>
      <c r="D367" s="13"/>
      <c r="E367" s="13"/>
      <c r="F367" s="13"/>
    </row>
    <row r="368" spans="2:6" hidden="1">
      <c r="B368" s="13"/>
      <c r="C368" s="13"/>
      <c r="D368" s="13"/>
      <c r="E368" s="13"/>
      <c r="F368" s="13"/>
    </row>
    <row r="369" spans="2:6" hidden="1">
      <c r="B369" s="13"/>
      <c r="C369" s="13"/>
      <c r="D369" s="13"/>
      <c r="E369" s="13"/>
      <c r="F369" s="13"/>
    </row>
    <row r="370" spans="2:6" hidden="1">
      <c r="B370" s="13"/>
      <c r="C370" s="13"/>
      <c r="D370" s="13"/>
      <c r="E370" s="13"/>
      <c r="F370" s="13"/>
    </row>
    <row r="371" spans="2:6" hidden="1">
      <c r="B371" s="13"/>
      <c r="C371" s="13"/>
      <c r="D371" s="13"/>
      <c r="E371" s="13"/>
      <c r="F371" s="13"/>
    </row>
    <row r="372" spans="2:6" hidden="1">
      <c r="B372" s="13"/>
      <c r="C372" s="13"/>
      <c r="D372" s="13"/>
      <c r="E372" s="13"/>
      <c r="F372" s="13"/>
    </row>
    <row r="373" spans="2:6" hidden="1">
      <c r="B373" s="13"/>
      <c r="C373" s="13"/>
      <c r="D373" s="13"/>
      <c r="E373" s="13"/>
      <c r="F373" s="13"/>
    </row>
    <row r="374" spans="2:6" hidden="1">
      <c r="B374" s="13"/>
      <c r="C374" s="13"/>
      <c r="D374" s="13"/>
      <c r="E374" s="13"/>
      <c r="F374" s="13"/>
    </row>
    <row r="375" spans="2:6" hidden="1">
      <c r="B375" s="13"/>
      <c r="C375" s="13"/>
      <c r="D375" s="13"/>
      <c r="E375" s="13"/>
      <c r="F375" s="13"/>
    </row>
    <row r="376" spans="2:6" hidden="1">
      <c r="B376" s="13"/>
      <c r="C376" s="13"/>
      <c r="D376" s="13"/>
      <c r="E376" s="13"/>
      <c r="F376" s="13"/>
    </row>
    <row r="377" spans="2:6" hidden="1">
      <c r="B377" s="13"/>
      <c r="C377" s="13"/>
      <c r="D377" s="13"/>
      <c r="E377" s="13"/>
      <c r="F377" s="13"/>
    </row>
    <row r="378" spans="2:6" hidden="1">
      <c r="B378" s="13"/>
      <c r="C378" s="13"/>
      <c r="D378" s="13"/>
      <c r="E378" s="13"/>
      <c r="F378" s="13"/>
    </row>
    <row r="379" spans="2:6" hidden="1">
      <c r="B379" s="13"/>
      <c r="C379" s="13"/>
      <c r="D379" s="13"/>
      <c r="E379" s="13"/>
      <c r="F379" s="13"/>
    </row>
    <row r="380" spans="2:6" hidden="1">
      <c r="B380" s="13"/>
      <c r="C380" s="13"/>
      <c r="D380" s="13"/>
      <c r="E380" s="13"/>
      <c r="F380" s="13"/>
    </row>
    <row r="381" spans="2:6" hidden="1">
      <c r="B381" s="13"/>
      <c r="C381" s="13"/>
      <c r="D381" s="13"/>
      <c r="E381" s="13"/>
      <c r="F381" s="13"/>
    </row>
    <row r="382" spans="2:6" hidden="1">
      <c r="B382" s="13"/>
      <c r="C382" s="13"/>
      <c r="D382" s="13"/>
      <c r="E382" s="13"/>
      <c r="F382" s="13"/>
    </row>
    <row r="383" spans="2:6" hidden="1">
      <c r="B383" s="13"/>
      <c r="C383" s="13"/>
      <c r="D383" s="13"/>
      <c r="E383" s="13"/>
      <c r="F383" s="13"/>
    </row>
    <row r="384" spans="2:6" hidden="1">
      <c r="B384" s="13"/>
      <c r="C384" s="13"/>
      <c r="D384" s="13"/>
      <c r="E384" s="13"/>
      <c r="F384" s="13"/>
    </row>
    <row r="385" spans="2:6" hidden="1">
      <c r="B385" s="13"/>
      <c r="C385" s="13"/>
      <c r="D385" s="13"/>
      <c r="E385" s="13"/>
      <c r="F385" s="13"/>
    </row>
    <row r="386" spans="2:6" hidden="1">
      <c r="B386" s="13"/>
      <c r="C386" s="13"/>
      <c r="D386" s="13"/>
      <c r="E386" s="13"/>
      <c r="F386" s="13"/>
    </row>
    <row r="387" spans="2:6" hidden="1">
      <c r="B387" s="13"/>
      <c r="C387" s="13"/>
      <c r="D387" s="13"/>
      <c r="E387" s="13"/>
      <c r="F387" s="13"/>
    </row>
    <row r="388" spans="2:6" hidden="1">
      <c r="B388" s="13"/>
      <c r="C388" s="13"/>
      <c r="D388" s="13"/>
      <c r="E388" s="13"/>
      <c r="F388" s="13"/>
    </row>
    <row r="389" spans="2:6" hidden="1">
      <c r="B389" s="13"/>
      <c r="C389" s="13"/>
      <c r="D389" s="13"/>
      <c r="E389" s="13"/>
      <c r="F389" s="13"/>
    </row>
    <row r="390" spans="2:6" hidden="1">
      <c r="B390" s="13"/>
      <c r="C390" s="13"/>
      <c r="D390" s="13"/>
      <c r="E390" s="13"/>
      <c r="F390" s="13"/>
    </row>
    <row r="391" spans="2:6" hidden="1">
      <c r="B391" s="13"/>
      <c r="C391" s="13"/>
      <c r="D391" s="13"/>
      <c r="E391" s="13"/>
      <c r="F391" s="13"/>
    </row>
    <row r="392" spans="2:6" hidden="1">
      <c r="B392" s="13"/>
      <c r="C392" s="13"/>
      <c r="D392" s="13"/>
      <c r="E392" s="13"/>
      <c r="F392" s="13"/>
    </row>
    <row r="393" spans="2:6" hidden="1">
      <c r="B393" s="13"/>
      <c r="C393" s="13"/>
      <c r="D393" s="13"/>
      <c r="E393" s="13"/>
      <c r="F393" s="13"/>
    </row>
    <row r="394" spans="2:6" hidden="1">
      <c r="B394" s="13"/>
      <c r="C394" s="13"/>
      <c r="D394" s="13"/>
      <c r="E394" s="13"/>
      <c r="F394" s="13"/>
    </row>
    <row r="395" spans="2:6" hidden="1">
      <c r="B395" s="13"/>
      <c r="C395" s="13"/>
      <c r="D395" s="13"/>
      <c r="E395" s="13"/>
      <c r="F395" s="13"/>
    </row>
    <row r="396" spans="2:6" hidden="1">
      <c r="B396" s="13"/>
      <c r="C396" s="13"/>
      <c r="D396" s="13"/>
      <c r="E396" s="13"/>
      <c r="F396" s="13"/>
    </row>
    <row r="397" spans="2:6" hidden="1">
      <c r="B397" s="13"/>
      <c r="C397" s="13"/>
      <c r="D397" s="13"/>
      <c r="E397" s="13"/>
      <c r="F397" s="13"/>
    </row>
    <row r="398" spans="2:6" hidden="1">
      <c r="B398" s="13"/>
      <c r="C398" s="13"/>
      <c r="D398" s="13"/>
      <c r="E398" s="13"/>
      <c r="F398" s="13"/>
    </row>
    <row r="399" spans="2:6" hidden="1">
      <c r="B399" s="13"/>
      <c r="C399" s="13"/>
      <c r="D399" s="13"/>
      <c r="E399" s="13"/>
      <c r="F399" s="13"/>
    </row>
    <row r="400" spans="2:6" hidden="1">
      <c r="B400" s="13"/>
      <c r="C400" s="13"/>
      <c r="D400" s="13"/>
      <c r="E400" s="13"/>
      <c r="F400" s="13"/>
    </row>
    <row r="401" spans="2:6" hidden="1">
      <c r="B401" s="13"/>
      <c r="C401" s="13"/>
      <c r="D401" s="13"/>
      <c r="E401" s="13"/>
      <c r="F401" s="13"/>
    </row>
    <row r="402" spans="2:6" hidden="1">
      <c r="B402" s="13"/>
      <c r="C402" s="13"/>
      <c r="D402" s="13"/>
      <c r="E402" s="13"/>
      <c r="F402" s="13"/>
    </row>
    <row r="403" spans="2:6" hidden="1">
      <c r="B403" s="13"/>
      <c r="C403" s="13"/>
      <c r="D403" s="13"/>
      <c r="E403" s="13"/>
      <c r="F403" s="13"/>
    </row>
    <row r="404" spans="2:6" hidden="1">
      <c r="B404" s="13"/>
      <c r="C404" s="13"/>
      <c r="D404" s="13"/>
      <c r="E404" s="13"/>
      <c r="F404" s="13"/>
    </row>
    <row r="405" spans="2:6" hidden="1">
      <c r="B405" s="13"/>
      <c r="C405" s="13"/>
      <c r="D405" s="13"/>
      <c r="E405" s="13"/>
      <c r="F405" s="13"/>
    </row>
    <row r="406" spans="2:6" hidden="1">
      <c r="B406" s="13"/>
      <c r="C406" s="13"/>
      <c r="D406" s="13"/>
      <c r="E406" s="13"/>
      <c r="F406" s="13"/>
    </row>
    <row r="407" spans="2:6" hidden="1">
      <c r="B407" s="13"/>
      <c r="C407" s="13"/>
      <c r="D407" s="13"/>
      <c r="E407" s="13"/>
      <c r="F407" s="13"/>
    </row>
    <row r="408" spans="2:6" hidden="1">
      <c r="B408" s="13"/>
      <c r="C408" s="13"/>
      <c r="D408" s="13"/>
      <c r="E408" s="13"/>
      <c r="F408" s="13"/>
    </row>
    <row r="409" spans="2:6" hidden="1">
      <c r="B409" s="13"/>
      <c r="C409" s="13"/>
      <c r="D409" s="13"/>
      <c r="E409" s="13"/>
      <c r="F409" s="13"/>
    </row>
    <row r="410" spans="2:6" hidden="1">
      <c r="B410" s="13"/>
      <c r="C410" s="13"/>
      <c r="D410" s="13"/>
      <c r="E410" s="13"/>
      <c r="F410" s="13"/>
    </row>
    <row r="411" spans="2:6" hidden="1">
      <c r="B411" s="13"/>
      <c r="C411" s="13"/>
      <c r="D411" s="13"/>
      <c r="E411" s="13"/>
      <c r="F411" s="13"/>
    </row>
    <row r="412" spans="2:6" hidden="1">
      <c r="B412" s="13"/>
      <c r="C412" s="13"/>
      <c r="D412" s="13"/>
      <c r="E412" s="13"/>
      <c r="F412" s="13"/>
    </row>
    <row r="413" spans="2:6" hidden="1">
      <c r="B413" s="13"/>
      <c r="C413" s="13"/>
      <c r="D413" s="13"/>
      <c r="E413" s="13"/>
      <c r="F413" s="13"/>
    </row>
    <row r="414" spans="2:6" hidden="1">
      <c r="B414" s="13"/>
      <c r="C414" s="13"/>
      <c r="D414" s="13"/>
      <c r="E414" s="13"/>
      <c r="F414" s="13"/>
    </row>
    <row r="415" spans="2:6" hidden="1">
      <c r="B415" s="13"/>
      <c r="C415" s="13"/>
      <c r="D415" s="13"/>
      <c r="E415" s="13"/>
      <c r="F415" s="13"/>
    </row>
    <row r="416" spans="2:6" hidden="1">
      <c r="B416" s="13"/>
      <c r="C416" s="13"/>
      <c r="D416" s="13"/>
      <c r="E416" s="13"/>
      <c r="F416" s="13"/>
    </row>
    <row r="417" spans="2:6" hidden="1">
      <c r="B417" s="13"/>
      <c r="C417" s="13"/>
      <c r="D417" s="13"/>
      <c r="E417" s="13"/>
      <c r="F417" s="13"/>
    </row>
    <row r="418" spans="2:6" hidden="1">
      <c r="B418" s="13"/>
      <c r="C418" s="13"/>
      <c r="D418" s="13"/>
      <c r="E418" s="13"/>
      <c r="F418" s="13"/>
    </row>
    <row r="419" spans="2:6" hidden="1">
      <c r="B419" s="13"/>
      <c r="C419" s="13"/>
      <c r="D419" s="13"/>
      <c r="E419" s="13"/>
      <c r="F419" s="13"/>
    </row>
    <row r="420" spans="2:6" hidden="1">
      <c r="B420" s="13"/>
      <c r="C420" s="13"/>
      <c r="D420" s="13"/>
      <c r="E420" s="13"/>
      <c r="F420" s="13"/>
    </row>
    <row r="421" spans="2:6" hidden="1">
      <c r="B421" s="13"/>
      <c r="C421" s="13"/>
      <c r="D421" s="13"/>
      <c r="E421" s="13"/>
      <c r="F421" s="13"/>
    </row>
    <row r="422" spans="2:6" hidden="1">
      <c r="B422" s="13"/>
      <c r="C422" s="13"/>
      <c r="D422" s="13"/>
      <c r="E422" s="13"/>
      <c r="F422" s="13"/>
    </row>
    <row r="423" spans="2:6" hidden="1">
      <c r="B423" s="13"/>
      <c r="C423" s="13"/>
      <c r="D423" s="13"/>
      <c r="E423" s="13"/>
      <c r="F423" s="13"/>
    </row>
    <row r="424" spans="2:6" hidden="1">
      <c r="B424" s="13"/>
      <c r="C424" s="13"/>
      <c r="D424" s="13"/>
      <c r="E424" s="13"/>
      <c r="F424" s="13"/>
    </row>
    <row r="425" spans="2:6" hidden="1">
      <c r="B425" s="13"/>
      <c r="C425" s="13"/>
      <c r="D425" s="13"/>
      <c r="E425" s="13"/>
      <c r="F425" s="13"/>
    </row>
    <row r="426" spans="2:6" hidden="1">
      <c r="B426" s="13"/>
      <c r="C426" s="13"/>
      <c r="D426" s="13"/>
      <c r="E426" s="13"/>
      <c r="F426" s="13"/>
    </row>
    <row r="427" spans="2:6" hidden="1">
      <c r="B427" s="13"/>
      <c r="C427" s="13"/>
      <c r="D427" s="13"/>
      <c r="E427" s="13"/>
      <c r="F427" s="13"/>
    </row>
    <row r="428" spans="2:6" hidden="1">
      <c r="B428" s="13"/>
      <c r="C428" s="13"/>
      <c r="D428" s="13"/>
      <c r="E428" s="13"/>
      <c r="F428" s="13"/>
    </row>
    <row r="429" spans="2:6" hidden="1">
      <c r="B429" s="13"/>
      <c r="C429" s="13"/>
      <c r="D429" s="13"/>
      <c r="E429" s="13"/>
      <c r="F429" s="13"/>
    </row>
    <row r="430" spans="2:6" hidden="1">
      <c r="B430" s="13"/>
      <c r="C430" s="13"/>
      <c r="D430" s="13"/>
      <c r="E430" s="13"/>
      <c r="F430" s="13"/>
    </row>
    <row r="431" spans="2:6" hidden="1">
      <c r="B431" s="13"/>
      <c r="C431" s="13"/>
      <c r="D431" s="13"/>
      <c r="E431" s="13"/>
      <c r="F431" s="13"/>
    </row>
    <row r="432" spans="2:6" hidden="1">
      <c r="B432" s="13"/>
      <c r="C432" s="13"/>
      <c r="D432" s="13"/>
      <c r="E432" s="13"/>
      <c r="F432" s="13"/>
    </row>
    <row r="433" spans="2:6" hidden="1">
      <c r="B433" s="13"/>
      <c r="C433" s="13"/>
      <c r="D433" s="13"/>
      <c r="E433" s="13"/>
      <c r="F433" s="13"/>
    </row>
    <row r="434" spans="2:6" hidden="1">
      <c r="B434" s="13"/>
      <c r="C434" s="13"/>
      <c r="D434" s="13"/>
      <c r="E434" s="13"/>
      <c r="F434" s="13"/>
    </row>
    <row r="435" spans="2:6" hidden="1">
      <c r="B435" s="13"/>
      <c r="C435" s="13"/>
      <c r="D435" s="13"/>
      <c r="E435" s="13"/>
      <c r="F435" s="13"/>
    </row>
    <row r="436" spans="2:6" hidden="1">
      <c r="B436" s="13"/>
      <c r="C436" s="13"/>
      <c r="D436" s="13"/>
      <c r="E436" s="13"/>
      <c r="F436" s="13"/>
    </row>
    <row r="437" spans="2:6" hidden="1">
      <c r="B437" s="13"/>
      <c r="C437" s="13"/>
      <c r="D437" s="13"/>
      <c r="E437" s="13"/>
      <c r="F437" s="13"/>
    </row>
    <row r="438" spans="2:6" hidden="1">
      <c r="B438" s="13"/>
      <c r="C438" s="13"/>
      <c r="D438" s="13"/>
      <c r="E438" s="13"/>
      <c r="F438" s="13"/>
    </row>
    <row r="439" spans="2:6" hidden="1">
      <c r="B439" s="13"/>
      <c r="C439" s="13"/>
      <c r="D439" s="13"/>
      <c r="E439" s="13"/>
      <c r="F439" s="13"/>
    </row>
    <row r="440" spans="2:6" hidden="1">
      <c r="B440" s="13"/>
      <c r="C440" s="13"/>
      <c r="D440" s="13"/>
      <c r="E440" s="13"/>
      <c r="F440" s="13"/>
    </row>
    <row r="441" spans="2:6" hidden="1">
      <c r="B441" s="13"/>
      <c r="C441" s="13"/>
      <c r="D441" s="13"/>
      <c r="E441" s="13"/>
      <c r="F441" s="13"/>
    </row>
    <row r="442" spans="2:6" hidden="1">
      <c r="B442" s="13"/>
      <c r="C442" s="13"/>
      <c r="D442" s="13"/>
      <c r="E442" s="13"/>
      <c r="F442" s="13"/>
    </row>
    <row r="443" spans="2:6" hidden="1">
      <c r="B443" s="13"/>
      <c r="C443" s="13"/>
      <c r="D443" s="13"/>
      <c r="E443" s="13"/>
      <c r="F443" s="13"/>
    </row>
    <row r="444" spans="2:6" hidden="1">
      <c r="B444" s="13"/>
      <c r="C444" s="13"/>
      <c r="D444" s="13"/>
      <c r="E444" s="13"/>
      <c r="F444" s="13"/>
    </row>
    <row r="445" spans="2:6" hidden="1">
      <c r="B445" s="13"/>
      <c r="C445" s="13"/>
      <c r="D445" s="13"/>
      <c r="E445" s="13"/>
      <c r="F445" s="13"/>
    </row>
    <row r="446" spans="2:6" hidden="1">
      <c r="B446" s="13"/>
      <c r="C446" s="13"/>
      <c r="D446" s="13"/>
      <c r="E446" s="13"/>
      <c r="F446" s="13"/>
    </row>
    <row r="447" spans="2:6" hidden="1">
      <c r="B447" s="13"/>
      <c r="C447" s="13"/>
      <c r="D447" s="13"/>
      <c r="E447" s="13"/>
      <c r="F447" s="13"/>
    </row>
    <row r="448" spans="2:6" hidden="1">
      <c r="B448" s="13"/>
      <c r="C448" s="13"/>
      <c r="D448" s="13"/>
      <c r="E448" s="13"/>
      <c r="F448" s="13"/>
    </row>
    <row r="449" spans="2:6" hidden="1">
      <c r="B449" s="13"/>
      <c r="C449" s="13"/>
      <c r="D449" s="13"/>
      <c r="E449" s="13"/>
      <c r="F449" s="13"/>
    </row>
    <row r="450" spans="2:6" hidden="1">
      <c r="B450" s="13"/>
      <c r="C450" s="13"/>
      <c r="D450" s="13"/>
      <c r="E450" s="13"/>
      <c r="F450" s="13"/>
    </row>
    <row r="451" spans="2:6" hidden="1">
      <c r="B451" s="13"/>
      <c r="C451" s="13"/>
      <c r="D451" s="13"/>
      <c r="E451" s="13"/>
      <c r="F451" s="13"/>
    </row>
    <row r="452" spans="2:6" hidden="1">
      <c r="B452" s="13"/>
      <c r="C452" s="13"/>
      <c r="D452" s="13"/>
      <c r="E452" s="13"/>
      <c r="F452" s="13"/>
    </row>
    <row r="453" spans="2:6" hidden="1">
      <c r="B453" s="13"/>
      <c r="C453" s="13"/>
      <c r="D453" s="13"/>
      <c r="E453" s="13"/>
      <c r="F453" s="13"/>
    </row>
    <row r="454" spans="2:6" hidden="1">
      <c r="B454" s="13"/>
      <c r="C454" s="13"/>
      <c r="D454" s="13"/>
      <c r="E454" s="13"/>
      <c r="F454" s="13"/>
    </row>
    <row r="455" spans="2:6" hidden="1">
      <c r="B455" s="13"/>
      <c r="C455" s="13"/>
      <c r="D455" s="13"/>
      <c r="E455" s="13"/>
      <c r="F455" s="13"/>
    </row>
    <row r="456" spans="2:6" hidden="1">
      <c r="B456" s="13"/>
      <c r="C456" s="13"/>
      <c r="D456" s="13"/>
      <c r="E456" s="13"/>
      <c r="F456" s="13"/>
    </row>
    <row r="457" spans="2:6" hidden="1">
      <c r="B457" s="13"/>
      <c r="C457" s="13"/>
      <c r="D457" s="13"/>
      <c r="E457" s="13"/>
      <c r="F457" s="13"/>
    </row>
    <row r="458" spans="2:6" hidden="1">
      <c r="B458" s="13"/>
      <c r="C458" s="13"/>
      <c r="D458" s="13"/>
      <c r="E458" s="13"/>
      <c r="F458" s="13"/>
    </row>
    <row r="459" spans="2:6" hidden="1">
      <c r="B459" s="13"/>
      <c r="C459" s="13"/>
      <c r="D459" s="13"/>
      <c r="E459" s="13"/>
      <c r="F459" s="13"/>
    </row>
    <row r="460" spans="2:6" hidden="1">
      <c r="B460" s="13"/>
      <c r="C460" s="13"/>
      <c r="D460" s="13"/>
      <c r="E460" s="13"/>
      <c r="F460" s="13"/>
    </row>
    <row r="461" spans="2:6" hidden="1">
      <c r="B461" s="13"/>
      <c r="C461" s="13"/>
      <c r="D461" s="13"/>
      <c r="E461" s="13"/>
      <c r="F461" s="13"/>
    </row>
    <row r="462" spans="2:6" hidden="1">
      <c r="B462" s="13"/>
      <c r="C462" s="13"/>
      <c r="D462" s="13"/>
      <c r="E462" s="13"/>
      <c r="F462" s="13"/>
    </row>
    <row r="463" spans="2:6" hidden="1">
      <c r="B463" s="13"/>
      <c r="C463" s="13"/>
      <c r="D463" s="13"/>
      <c r="E463" s="13"/>
      <c r="F463" s="13"/>
    </row>
    <row r="464" spans="2:6" hidden="1">
      <c r="B464" s="13"/>
      <c r="C464" s="13"/>
      <c r="D464" s="13"/>
      <c r="E464" s="13"/>
      <c r="F464" s="13"/>
    </row>
    <row r="465" spans="2:6" hidden="1">
      <c r="B465" s="13"/>
      <c r="C465" s="13"/>
      <c r="D465" s="13"/>
      <c r="E465" s="13"/>
      <c r="F465" s="13"/>
    </row>
    <row r="466" spans="2:6" hidden="1">
      <c r="B466" s="13"/>
      <c r="C466" s="13"/>
      <c r="D466" s="13"/>
      <c r="E466" s="13"/>
      <c r="F466" s="13"/>
    </row>
    <row r="467" spans="2:6" hidden="1">
      <c r="B467" s="13"/>
      <c r="C467" s="13"/>
      <c r="D467" s="13"/>
      <c r="E467" s="13"/>
      <c r="F467" s="13"/>
    </row>
    <row r="468" spans="2:6" hidden="1">
      <c r="B468" s="13"/>
      <c r="C468" s="13"/>
      <c r="D468" s="13"/>
      <c r="E468" s="13"/>
      <c r="F468" s="13"/>
    </row>
    <row r="469" spans="2:6" hidden="1">
      <c r="B469" s="13"/>
      <c r="C469" s="13"/>
      <c r="D469" s="13"/>
      <c r="E469" s="13"/>
      <c r="F469" s="13"/>
    </row>
    <row r="470" spans="2:6" hidden="1">
      <c r="B470" s="13"/>
      <c r="C470" s="13"/>
      <c r="D470" s="13"/>
      <c r="E470" s="13"/>
      <c r="F470" s="13"/>
    </row>
    <row r="471" spans="2:6" hidden="1">
      <c r="B471" s="13"/>
      <c r="C471" s="13"/>
      <c r="D471" s="13"/>
      <c r="E471" s="13"/>
      <c r="F471" s="13"/>
    </row>
    <row r="472" spans="2:6" hidden="1">
      <c r="B472" s="13"/>
      <c r="C472" s="13"/>
      <c r="D472" s="13"/>
      <c r="E472" s="13"/>
      <c r="F472" s="13"/>
    </row>
    <row r="473" spans="2:6" hidden="1">
      <c r="B473" s="13"/>
      <c r="C473" s="13"/>
      <c r="D473" s="13"/>
      <c r="E473" s="13"/>
      <c r="F473" s="13"/>
    </row>
    <row r="474" spans="2:6" hidden="1">
      <c r="B474" s="13"/>
      <c r="C474" s="13"/>
      <c r="D474" s="13"/>
      <c r="E474" s="13"/>
      <c r="F474" s="13"/>
    </row>
    <row r="475" spans="2:6" hidden="1">
      <c r="B475" s="13"/>
      <c r="C475" s="13"/>
      <c r="D475" s="13"/>
      <c r="E475" s="13"/>
      <c r="F475" s="13"/>
    </row>
    <row r="476" spans="2:6" hidden="1">
      <c r="B476" s="13"/>
      <c r="C476" s="13"/>
      <c r="D476" s="13"/>
      <c r="E476" s="13"/>
      <c r="F476" s="13"/>
    </row>
    <row r="477" spans="2:6" hidden="1">
      <c r="B477" s="13"/>
      <c r="C477" s="13"/>
      <c r="D477" s="13"/>
      <c r="E477" s="13"/>
      <c r="F477" s="13"/>
    </row>
    <row r="478" spans="2:6" hidden="1">
      <c r="B478" s="13"/>
      <c r="C478" s="13"/>
      <c r="D478" s="13"/>
      <c r="E478" s="13"/>
      <c r="F478" s="13"/>
    </row>
    <row r="479" spans="2:6" hidden="1">
      <c r="B479" s="13"/>
      <c r="C479" s="13"/>
      <c r="D479" s="13"/>
      <c r="E479" s="13"/>
      <c r="F479" s="13"/>
    </row>
    <row r="480" spans="2:6" hidden="1">
      <c r="B480" s="13"/>
      <c r="C480" s="13"/>
      <c r="D480" s="13"/>
      <c r="E480" s="13"/>
      <c r="F480" s="13"/>
    </row>
    <row r="481" spans="2:6" hidden="1">
      <c r="B481" s="13"/>
      <c r="C481" s="13"/>
      <c r="D481" s="13"/>
      <c r="E481" s="13"/>
      <c r="F481" s="13"/>
    </row>
    <row r="482" spans="2:6" hidden="1">
      <c r="B482" s="13"/>
      <c r="C482" s="13"/>
      <c r="D482" s="13"/>
      <c r="E482" s="13"/>
      <c r="F482" s="13"/>
    </row>
    <row r="483" spans="2:6" hidden="1">
      <c r="B483" s="13"/>
      <c r="C483" s="13"/>
      <c r="D483" s="13"/>
      <c r="E483" s="13"/>
      <c r="F483" s="13"/>
    </row>
    <row r="484" spans="2:6" hidden="1">
      <c r="B484" s="13"/>
      <c r="C484" s="13"/>
      <c r="D484" s="13"/>
      <c r="E484" s="13"/>
      <c r="F484" s="13"/>
    </row>
    <row r="485" spans="2:6" hidden="1">
      <c r="B485" s="13"/>
      <c r="C485" s="13"/>
      <c r="D485" s="13"/>
      <c r="E485" s="13"/>
      <c r="F485" s="13"/>
    </row>
    <row r="486" spans="2:6" hidden="1">
      <c r="B486" s="13"/>
      <c r="C486" s="13"/>
      <c r="D486" s="13"/>
      <c r="E486" s="13"/>
      <c r="F486" s="13"/>
    </row>
    <row r="487" spans="2:6" hidden="1">
      <c r="B487" s="13"/>
      <c r="C487" s="13"/>
      <c r="D487" s="13"/>
      <c r="E487" s="13"/>
      <c r="F487" s="13"/>
    </row>
    <row r="488" spans="2:6" hidden="1">
      <c r="B488" s="13"/>
      <c r="C488" s="13"/>
      <c r="D488" s="13"/>
      <c r="E488" s="13"/>
      <c r="F488" s="13"/>
    </row>
    <row r="489" spans="2:6" hidden="1">
      <c r="B489" s="13"/>
      <c r="C489" s="13"/>
      <c r="D489" s="13"/>
      <c r="E489" s="13"/>
      <c r="F489" s="13"/>
    </row>
    <row r="490" spans="2:6" hidden="1">
      <c r="B490" s="13"/>
      <c r="C490" s="13"/>
      <c r="D490" s="13"/>
      <c r="E490" s="13"/>
      <c r="F490" s="13"/>
    </row>
    <row r="491" spans="2:6" hidden="1">
      <c r="B491" s="13"/>
      <c r="C491" s="13"/>
      <c r="D491" s="13"/>
      <c r="E491" s="13"/>
      <c r="F491" s="13"/>
    </row>
    <row r="492" spans="2:6" hidden="1">
      <c r="B492" s="13"/>
      <c r="C492" s="13"/>
      <c r="D492" s="13"/>
      <c r="E492" s="13"/>
      <c r="F492" s="13"/>
    </row>
    <row r="493" spans="2:6" hidden="1">
      <c r="B493" s="13"/>
      <c r="C493" s="13"/>
      <c r="D493" s="13"/>
      <c r="E493" s="13"/>
      <c r="F493" s="13"/>
    </row>
    <row r="494" spans="2:6" hidden="1">
      <c r="B494" s="13"/>
      <c r="C494" s="13"/>
      <c r="D494" s="13"/>
      <c r="E494" s="13"/>
      <c r="F494" s="13"/>
    </row>
    <row r="495" spans="2:6" hidden="1">
      <c r="B495" s="13"/>
      <c r="C495" s="13"/>
      <c r="D495" s="13"/>
      <c r="E495" s="13"/>
      <c r="F495" s="13"/>
    </row>
    <row r="496" spans="2:6" hidden="1">
      <c r="B496" s="13"/>
      <c r="C496" s="13"/>
      <c r="D496" s="13"/>
      <c r="E496" s="13"/>
      <c r="F496" s="13"/>
    </row>
    <row r="497" spans="2:6" hidden="1">
      <c r="B497" s="13"/>
      <c r="C497" s="13"/>
      <c r="D497" s="13"/>
      <c r="E497" s="13"/>
      <c r="F497" s="13"/>
    </row>
    <row r="498" spans="2:6" hidden="1">
      <c r="B498" s="13"/>
      <c r="C498" s="13"/>
      <c r="D498" s="13"/>
      <c r="E498" s="13"/>
      <c r="F498" s="13"/>
    </row>
    <row r="499" spans="2:6" hidden="1">
      <c r="B499" s="13"/>
      <c r="C499" s="13"/>
      <c r="D499" s="13"/>
      <c r="E499" s="13"/>
      <c r="F499" s="13"/>
    </row>
    <row r="500" spans="2:6" hidden="1">
      <c r="B500" s="13"/>
      <c r="C500" s="13"/>
      <c r="D500" s="13"/>
      <c r="E500" s="13"/>
      <c r="F500" s="13"/>
    </row>
    <row r="501" spans="2:6" hidden="1">
      <c r="B501" s="13"/>
      <c r="C501" s="13"/>
      <c r="D501" s="13"/>
      <c r="E501" s="13"/>
      <c r="F501" s="13"/>
    </row>
    <row r="502" spans="2:6" hidden="1">
      <c r="B502" s="13"/>
      <c r="C502" s="13"/>
      <c r="D502" s="13"/>
      <c r="E502" s="13"/>
      <c r="F502" s="13"/>
    </row>
    <row r="503" spans="2:6" hidden="1">
      <c r="B503" s="13"/>
      <c r="C503" s="13"/>
      <c r="D503" s="13"/>
      <c r="E503" s="13"/>
      <c r="F503" s="13"/>
    </row>
    <row r="504" spans="2:6" hidden="1">
      <c r="B504" s="13"/>
      <c r="C504" s="13"/>
      <c r="D504" s="13"/>
      <c r="E504" s="13"/>
      <c r="F504" s="13"/>
    </row>
    <row r="505" spans="2:6" hidden="1">
      <c r="B505" s="13"/>
      <c r="C505" s="13"/>
      <c r="D505" s="13"/>
      <c r="E505" s="13"/>
      <c r="F505" s="13"/>
    </row>
    <row r="506" spans="2:6" hidden="1">
      <c r="B506" s="13"/>
      <c r="C506" s="13"/>
      <c r="D506" s="13"/>
      <c r="E506" s="13"/>
      <c r="F506" s="13"/>
    </row>
    <row r="507" spans="2:6" hidden="1">
      <c r="B507" s="13"/>
      <c r="C507" s="13"/>
      <c r="D507" s="13"/>
      <c r="E507" s="13"/>
      <c r="F507" s="13"/>
    </row>
    <row r="508" spans="2:6" hidden="1">
      <c r="B508" s="13"/>
      <c r="C508" s="13"/>
      <c r="D508" s="13"/>
      <c r="E508" s="13"/>
      <c r="F508" s="13"/>
    </row>
    <row r="509" spans="2:6" hidden="1">
      <c r="B509" s="13"/>
      <c r="C509" s="13"/>
      <c r="D509" s="13"/>
      <c r="E509" s="13"/>
      <c r="F509" s="13"/>
    </row>
    <row r="510" spans="2:6" hidden="1">
      <c r="B510" s="13"/>
      <c r="C510" s="13"/>
      <c r="D510" s="13"/>
      <c r="E510" s="13"/>
      <c r="F510" s="13"/>
    </row>
    <row r="511" spans="2:6" hidden="1">
      <c r="B511" s="13"/>
      <c r="C511" s="13"/>
      <c r="D511" s="13"/>
      <c r="E511" s="13"/>
      <c r="F511" s="13"/>
    </row>
    <row r="512" spans="2:6" hidden="1">
      <c r="B512" s="13"/>
      <c r="C512" s="13"/>
      <c r="D512" s="13"/>
      <c r="E512" s="13"/>
      <c r="F512" s="13"/>
    </row>
    <row r="513" spans="2:6" hidden="1">
      <c r="B513" s="13"/>
      <c r="C513" s="13"/>
      <c r="D513" s="13"/>
      <c r="E513" s="13"/>
      <c r="F513" s="13"/>
    </row>
    <row r="514" spans="2:6" hidden="1">
      <c r="B514" s="13"/>
      <c r="C514" s="13"/>
      <c r="D514" s="13"/>
      <c r="E514" s="13"/>
      <c r="F514" s="13"/>
    </row>
    <row r="515" spans="2:6" hidden="1">
      <c r="B515" s="13"/>
      <c r="C515" s="13"/>
      <c r="D515" s="13"/>
      <c r="E515" s="13"/>
      <c r="F515" s="13"/>
    </row>
    <row r="516" spans="2:6" hidden="1">
      <c r="B516" s="13"/>
      <c r="C516" s="13"/>
      <c r="D516" s="13"/>
      <c r="E516" s="13"/>
      <c r="F516" s="13"/>
    </row>
    <row r="517" spans="2:6" hidden="1">
      <c r="B517" s="13"/>
      <c r="C517" s="13"/>
      <c r="D517" s="13"/>
      <c r="E517" s="13"/>
      <c r="F517" s="13"/>
    </row>
    <row r="518" spans="2:6" hidden="1">
      <c r="B518" s="13"/>
      <c r="C518" s="13"/>
      <c r="D518" s="13"/>
      <c r="E518" s="13"/>
      <c r="F518" s="13"/>
    </row>
    <row r="519" spans="2:6" hidden="1">
      <c r="B519" s="13"/>
      <c r="C519" s="13"/>
      <c r="D519" s="13"/>
      <c r="E519" s="13"/>
      <c r="F519" s="13"/>
    </row>
    <row r="520" spans="2:6" hidden="1">
      <c r="B520" s="13"/>
      <c r="C520" s="13"/>
      <c r="D520" s="13"/>
      <c r="E520" s="13"/>
      <c r="F520" s="13"/>
    </row>
    <row r="521" spans="2:6" hidden="1">
      <c r="B521" s="13"/>
      <c r="C521" s="13"/>
      <c r="D521" s="13"/>
      <c r="E521" s="13"/>
      <c r="F521" s="13"/>
    </row>
    <row r="522" spans="2:6" hidden="1">
      <c r="B522" s="13"/>
      <c r="C522" s="13"/>
      <c r="D522" s="13"/>
      <c r="E522" s="13"/>
      <c r="F522" s="13"/>
    </row>
    <row r="523" spans="2:6" hidden="1">
      <c r="B523" s="13"/>
      <c r="C523" s="13"/>
      <c r="D523" s="13"/>
      <c r="E523" s="13"/>
      <c r="F523" s="13"/>
    </row>
    <row r="524" spans="2:6" hidden="1">
      <c r="B524" s="13"/>
      <c r="C524" s="13"/>
      <c r="D524" s="13"/>
      <c r="E524" s="13"/>
      <c r="F524" s="13"/>
    </row>
    <row r="525" spans="2:6" hidden="1">
      <c r="B525" s="13"/>
      <c r="C525" s="13"/>
      <c r="D525" s="13"/>
      <c r="E525" s="13"/>
      <c r="F525" s="13"/>
    </row>
    <row r="526" spans="2:6" hidden="1">
      <c r="B526" s="13"/>
      <c r="C526" s="13"/>
      <c r="D526" s="13"/>
      <c r="E526" s="13"/>
      <c r="F526" s="13"/>
    </row>
    <row r="527" spans="2:6" hidden="1">
      <c r="B527" s="13"/>
      <c r="C527" s="13"/>
      <c r="D527" s="13"/>
      <c r="E527" s="13"/>
      <c r="F527" s="13"/>
    </row>
    <row r="528" spans="2:6" hidden="1">
      <c r="B528" s="13"/>
      <c r="C528" s="13"/>
      <c r="D528" s="13"/>
      <c r="E528" s="13"/>
      <c r="F528" s="13"/>
    </row>
    <row r="529" spans="2:6" hidden="1">
      <c r="B529" s="13"/>
      <c r="C529" s="13"/>
      <c r="D529" s="13"/>
      <c r="E529" s="13"/>
      <c r="F529" s="13"/>
    </row>
    <row r="530" spans="2:6" hidden="1">
      <c r="B530" s="13"/>
      <c r="C530" s="13"/>
      <c r="D530" s="13"/>
      <c r="E530" s="13"/>
      <c r="F530" s="13"/>
    </row>
    <row r="531" spans="2:6" hidden="1">
      <c r="B531" s="13"/>
      <c r="C531" s="13"/>
      <c r="D531" s="13"/>
      <c r="E531" s="13"/>
      <c r="F531" s="13"/>
    </row>
    <row r="532" spans="2:6" hidden="1">
      <c r="B532" s="13"/>
      <c r="C532" s="13"/>
      <c r="D532" s="13"/>
      <c r="E532" s="13"/>
      <c r="F532" s="13"/>
    </row>
    <row r="533" spans="2:6" hidden="1">
      <c r="B533" s="13"/>
      <c r="C533" s="13"/>
      <c r="D533" s="13"/>
      <c r="E533" s="13"/>
      <c r="F533" s="13"/>
    </row>
    <row r="534" spans="2:6" hidden="1">
      <c r="B534" s="13"/>
      <c r="C534" s="13"/>
      <c r="D534" s="13"/>
      <c r="E534" s="13"/>
      <c r="F534" s="13"/>
    </row>
    <row r="535" spans="2:6" hidden="1">
      <c r="B535" s="13"/>
      <c r="C535" s="13"/>
      <c r="D535" s="13"/>
      <c r="E535" s="13"/>
      <c r="F535" s="13"/>
    </row>
    <row r="536" spans="2:6" hidden="1">
      <c r="B536" s="13"/>
      <c r="C536" s="13"/>
      <c r="D536" s="13"/>
      <c r="E536" s="13"/>
      <c r="F536" s="13"/>
    </row>
    <row r="537" spans="2:6" hidden="1">
      <c r="B537" s="13"/>
      <c r="C537" s="13"/>
      <c r="D537" s="13"/>
      <c r="E537" s="13"/>
      <c r="F537" s="13"/>
    </row>
    <row r="538" spans="2:6" hidden="1">
      <c r="B538" s="13"/>
      <c r="C538" s="13"/>
      <c r="D538" s="13"/>
      <c r="E538" s="13"/>
      <c r="F538" s="13"/>
    </row>
    <row r="539" spans="2:6" hidden="1">
      <c r="B539" s="13"/>
      <c r="C539" s="13"/>
      <c r="D539" s="13"/>
      <c r="E539" s="13"/>
      <c r="F539" s="13"/>
    </row>
    <row r="540" spans="2:6" hidden="1">
      <c r="B540" s="13"/>
      <c r="C540" s="13"/>
      <c r="D540" s="13"/>
      <c r="E540" s="13"/>
      <c r="F540" s="13"/>
    </row>
    <row r="541" spans="2:6" hidden="1">
      <c r="B541" s="13"/>
      <c r="C541" s="13"/>
      <c r="D541" s="13"/>
      <c r="E541" s="13"/>
      <c r="F541" s="13"/>
    </row>
    <row r="542" spans="2:6" hidden="1">
      <c r="B542" s="13"/>
      <c r="C542" s="13"/>
      <c r="D542" s="13"/>
      <c r="E542" s="13"/>
      <c r="F542" s="13"/>
    </row>
    <row r="543" spans="2:6" hidden="1">
      <c r="B543" s="13"/>
      <c r="C543" s="13"/>
      <c r="D543" s="13"/>
      <c r="E543" s="13"/>
      <c r="F543" s="13"/>
    </row>
    <row r="544" spans="2:6" hidden="1">
      <c r="B544" s="13"/>
      <c r="C544" s="13"/>
      <c r="D544" s="13"/>
      <c r="E544" s="13"/>
      <c r="F544" s="13"/>
    </row>
    <row r="545" spans="2:6" hidden="1">
      <c r="B545" s="13"/>
      <c r="C545" s="13"/>
      <c r="D545" s="13"/>
      <c r="E545" s="13"/>
      <c r="F545" s="13"/>
    </row>
    <row r="546" spans="2:6" hidden="1">
      <c r="B546" s="13"/>
      <c r="C546" s="13"/>
      <c r="D546" s="13"/>
      <c r="E546" s="13"/>
      <c r="F546" s="13"/>
    </row>
    <row r="547" spans="2:6" hidden="1">
      <c r="B547" s="13"/>
      <c r="C547" s="13"/>
      <c r="D547" s="13"/>
      <c r="E547" s="13"/>
      <c r="F547" s="13"/>
    </row>
    <row r="548" spans="2:6" hidden="1">
      <c r="B548" s="13"/>
      <c r="C548" s="13"/>
      <c r="D548" s="13"/>
      <c r="E548" s="13"/>
      <c r="F548" s="13"/>
    </row>
    <row r="549" spans="2:6" hidden="1">
      <c r="B549" s="13"/>
      <c r="C549" s="13"/>
      <c r="D549" s="13"/>
      <c r="E549" s="13"/>
      <c r="F549" s="13"/>
    </row>
    <row r="550" spans="2:6" hidden="1">
      <c r="B550" s="13"/>
      <c r="C550" s="13"/>
      <c r="D550" s="13"/>
      <c r="E550" s="13"/>
      <c r="F550" s="13"/>
    </row>
    <row r="551" spans="2:6" hidden="1">
      <c r="B551" s="13"/>
      <c r="C551" s="13"/>
      <c r="D551" s="13"/>
      <c r="E551" s="13"/>
      <c r="F551" s="13"/>
    </row>
    <row r="552" spans="2:6" hidden="1">
      <c r="B552" s="13"/>
      <c r="C552" s="13"/>
      <c r="D552" s="13"/>
      <c r="E552" s="13"/>
      <c r="F552" s="13"/>
    </row>
    <row r="553" spans="2:6" hidden="1">
      <c r="B553" s="13"/>
      <c r="C553" s="13"/>
      <c r="D553" s="13"/>
      <c r="E553" s="13"/>
      <c r="F553" s="13"/>
    </row>
    <row r="554" spans="2:6" hidden="1">
      <c r="B554" s="13"/>
      <c r="C554" s="13"/>
      <c r="D554" s="13"/>
      <c r="E554" s="13"/>
      <c r="F554" s="13"/>
    </row>
    <row r="555" spans="2:6" hidden="1">
      <c r="B555" s="13"/>
      <c r="C555" s="13"/>
      <c r="D555" s="13"/>
      <c r="E555" s="13"/>
      <c r="F555" s="13"/>
    </row>
    <row r="556" spans="2:6" hidden="1">
      <c r="B556" s="13"/>
      <c r="C556" s="13"/>
      <c r="D556" s="13"/>
      <c r="E556" s="13"/>
      <c r="F556" s="13"/>
    </row>
    <row r="557" spans="2:6" hidden="1">
      <c r="B557" s="13"/>
      <c r="C557" s="13"/>
      <c r="D557" s="13"/>
      <c r="E557" s="13"/>
      <c r="F557" s="13"/>
    </row>
    <row r="558" spans="2:6" hidden="1">
      <c r="B558" s="13"/>
      <c r="C558" s="13"/>
      <c r="D558" s="13"/>
      <c r="E558" s="13"/>
      <c r="F558" s="13"/>
    </row>
    <row r="559" spans="2:6" hidden="1">
      <c r="B559" s="13"/>
      <c r="C559" s="13"/>
      <c r="D559" s="13"/>
      <c r="E559" s="13"/>
      <c r="F559" s="13"/>
    </row>
    <row r="560" spans="2:6" hidden="1">
      <c r="B560" s="13"/>
      <c r="C560" s="13"/>
      <c r="D560" s="13"/>
      <c r="E560" s="13"/>
      <c r="F560" s="13"/>
    </row>
    <row r="561" spans="2:6" hidden="1">
      <c r="B561" s="13"/>
      <c r="C561" s="13"/>
      <c r="D561" s="13"/>
      <c r="E561" s="13"/>
      <c r="F561" s="13"/>
    </row>
    <row r="562" spans="2:6" hidden="1">
      <c r="B562" s="13"/>
      <c r="C562" s="13"/>
      <c r="D562" s="13"/>
      <c r="E562" s="13"/>
      <c r="F562" s="13"/>
    </row>
    <row r="563" spans="2:6" hidden="1">
      <c r="B563" s="13"/>
      <c r="C563" s="13"/>
      <c r="D563" s="13"/>
      <c r="E563" s="13"/>
      <c r="F563" s="13"/>
    </row>
    <row r="564" spans="2:6" hidden="1">
      <c r="B564" s="13"/>
      <c r="C564" s="13"/>
      <c r="D564" s="13"/>
      <c r="E564" s="13"/>
      <c r="F564" s="13"/>
    </row>
    <row r="565" spans="2:6" hidden="1">
      <c r="B565" s="13"/>
      <c r="C565" s="13"/>
      <c r="D565" s="13"/>
      <c r="E565" s="13"/>
      <c r="F565" s="13"/>
    </row>
    <row r="566" spans="2:6" hidden="1">
      <c r="B566" s="13"/>
      <c r="C566" s="13"/>
      <c r="D566" s="13"/>
      <c r="E566" s="13"/>
      <c r="F566" s="13"/>
    </row>
    <row r="567" spans="2:6" hidden="1">
      <c r="B567" s="13"/>
      <c r="C567" s="13"/>
      <c r="D567" s="13"/>
      <c r="E567" s="13"/>
      <c r="F567" s="13"/>
    </row>
    <row r="568" spans="2:6" hidden="1">
      <c r="B568" s="13"/>
      <c r="C568" s="13"/>
      <c r="D568" s="13"/>
      <c r="E568" s="13"/>
      <c r="F568" s="13"/>
    </row>
    <row r="569" spans="2:6" hidden="1">
      <c r="B569" s="13"/>
      <c r="C569" s="13"/>
      <c r="D569" s="13"/>
      <c r="E569" s="13"/>
      <c r="F569" s="13"/>
    </row>
    <row r="570" spans="2:6" hidden="1">
      <c r="B570" s="13"/>
      <c r="C570" s="13"/>
      <c r="D570" s="13"/>
      <c r="E570" s="13"/>
      <c r="F570" s="13"/>
    </row>
    <row r="571" spans="2:6" hidden="1">
      <c r="B571" s="13"/>
      <c r="C571" s="13"/>
      <c r="D571" s="13"/>
      <c r="E571" s="13"/>
      <c r="F571" s="13"/>
    </row>
    <row r="572" spans="2:6" hidden="1">
      <c r="B572" s="13"/>
      <c r="C572" s="13"/>
      <c r="D572" s="13"/>
      <c r="E572" s="13"/>
      <c r="F572" s="13"/>
    </row>
    <row r="573" spans="2:6" hidden="1">
      <c r="B573" s="13"/>
      <c r="C573" s="13"/>
      <c r="D573" s="13"/>
      <c r="E573" s="13"/>
      <c r="F573" s="13"/>
    </row>
    <row r="574" spans="2:6" hidden="1">
      <c r="B574" s="13"/>
      <c r="C574" s="13"/>
      <c r="D574" s="13"/>
      <c r="E574" s="13"/>
      <c r="F574" s="13"/>
    </row>
    <row r="575" spans="2:6" hidden="1">
      <c r="B575" s="13"/>
      <c r="C575" s="13"/>
      <c r="D575" s="13"/>
      <c r="E575" s="13"/>
      <c r="F575" s="13"/>
    </row>
    <row r="576" spans="2:6" hidden="1">
      <c r="B576" s="13"/>
      <c r="C576" s="13"/>
      <c r="D576" s="13"/>
      <c r="E576" s="13"/>
      <c r="F576" s="13"/>
    </row>
    <row r="577" spans="2:6" hidden="1">
      <c r="B577" s="13"/>
      <c r="C577" s="13"/>
      <c r="D577" s="13"/>
      <c r="E577" s="13"/>
      <c r="F577" s="13"/>
    </row>
    <row r="578" spans="2:6" hidden="1">
      <c r="B578" s="13"/>
      <c r="C578" s="13"/>
      <c r="D578" s="13"/>
      <c r="E578" s="13"/>
      <c r="F578" s="13"/>
    </row>
    <row r="579" spans="2:6" hidden="1">
      <c r="B579" s="13"/>
      <c r="C579" s="13"/>
      <c r="D579" s="13"/>
      <c r="E579" s="13"/>
      <c r="F579" s="13"/>
    </row>
    <row r="580" spans="2:6" hidden="1">
      <c r="B580" s="13"/>
      <c r="C580" s="13"/>
      <c r="D580" s="13"/>
      <c r="E580" s="13"/>
      <c r="F580" s="13"/>
    </row>
    <row r="581" spans="2:6" hidden="1">
      <c r="B581" s="13"/>
      <c r="C581" s="13"/>
      <c r="D581" s="13"/>
      <c r="E581" s="13"/>
      <c r="F581" s="13"/>
    </row>
    <row r="582" spans="2:6" hidden="1">
      <c r="B582" s="13"/>
      <c r="C582" s="13"/>
      <c r="D582" s="13"/>
      <c r="E582" s="13"/>
      <c r="F582" s="13"/>
    </row>
    <row r="583" spans="2:6" hidden="1">
      <c r="B583" s="13"/>
      <c r="C583" s="13"/>
      <c r="D583" s="13"/>
      <c r="E583" s="13"/>
      <c r="F583" s="13"/>
    </row>
    <row r="584" spans="2:6" hidden="1">
      <c r="B584" s="13"/>
      <c r="C584" s="13"/>
      <c r="D584" s="13"/>
      <c r="E584" s="13"/>
      <c r="F584" s="13"/>
    </row>
    <row r="585" spans="2:6" hidden="1">
      <c r="B585" s="13"/>
      <c r="C585" s="13"/>
      <c r="D585" s="13"/>
      <c r="E585" s="13"/>
      <c r="F585" s="13"/>
    </row>
    <row r="586" spans="2:6" hidden="1">
      <c r="B586" s="13"/>
      <c r="C586" s="13"/>
      <c r="D586" s="13"/>
      <c r="E586" s="13"/>
      <c r="F586" s="13"/>
    </row>
    <row r="587" spans="2:6" hidden="1">
      <c r="B587" s="13"/>
      <c r="C587" s="13"/>
      <c r="D587" s="13"/>
      <c r="E587" s="13"/>
      <c r="F587" s="13"/>
    </row>
    <row r="588" spans="2:6" hidden="1">
      <c r="B588" s="13"/>
      <c r="C588" s="13"/>
      <c r="D588" s="13"/>
      <c r="E588" s="13"/>
      <c r="F588" s="13"/>
    </row>
    <row r="589" spans="2:6" hidden="1">
      <c r="B589" s="13"/>
      <c r="C589" s="13"/>
      <c r="D589" s="13"/>
      <c r="E589" s="13"/>
      <c r="F589" s="13"/>
    </row>
    <row r="590" spans="2:6" hidden="1">
      <c r="B590" s="13"/>
      <c r="C590" s="13"/>
      <c r="D590" s="13"/>
      <c r="E590" s="13"/>
      <c r="F590" s="13"/>
    </row>
    <row r="591" spans="2:6" hidden="1">
      <c r="B591" s="13"/>
      <c r="C591" s="13"/>
      <c r="D591" s="13"/>
      <c r="E591" s="13"/>
      <c r="F591" s="13"/>
    </row>
    <row r="592" spans="2:6" hidden="1">
      <c r="B592" s="13"/>
      <c r="C592" s="13"/>
      <c r="D592" s="13"/>
      <c r="E592" s="13"/>
      <c r="F592" s="13"/>
    </row>
    <row r="593" spans="2:6" hidden="1">
      <c r="B593" s="13"/>
      <c r="C593" s="13"/>
      <c r="D593" s="13"/>
      <c r="E593" s="13"/>
      <c r="F593" s="13"/>
    </row>
    <row r="594" spans="2:6" hidden="1">
      <c r="B594" s="13"/>
      <c r="C594" s="13"/>
      <c r="D594" s="13"/>
      <c r="E594" s="13"/>
      <c r="F594" s="13"/>
    </row>
    <row r="595" spans="2:6" hidden="1">
      <c r="B595" s="13"/>
      <c r="C595" s="13"/>
      <c r="D595" s="13"/>
      <c r="E595" s="13"/>
      <c r="F595" s="13"/>
    </row>
    <row r="596" spans="2:6" hidden="1">
      <c r="B596" s="13"/>
      <c r="C596" s="13"/>
      <c r="D596" s="13"/>
      <c r="E596" s="13"/>
      <c r="F596" s="13"/>
    </row>
    <row r="597" spans="2:6" hidden="1">
      <c r="B597" s="13"/>
      <c r="C597" s="13"/>
      <c r="D597" s="13"/>
      <c r="E597" s="13"/>
      <c r="F597" s="13"/>
    </row>
    <row r="598" spans="2:6" hidden="1">
      <c r="B598" s="13"/>
      <c r="C598" s="13"/>
      <c r="D598" s="13"/>
      <c r="E598" s="13"/>
      <c r="F598" s="13"/>
    </row>
    <row r="599" spans="2:6" hidden="1">
      <c r="B599" s="13"/>
      <c r="C599" s="13"/>
      <c r="D599" s="13"/>
      <c r="E599" s="13"/>
      <c r="F599" s="13"/>
    </row>
    <row r="600" spans="2:6" hidden="1">
      <c r="B600" s="13"/>
      <c r="C600" s="13"/>
      <c r="D600" s="13"/>
      <c r="E600" s="13"/>
      <c r="F600" s="13"/>
    </row>
    <row r="601" spans="2:6" hidden="1">
      <c r="B601" s="13"/>
      <c r="C601" s="13"/>
      <c r="D601" s="13"/>
      <c r="E601" s="13"/>
      <c r="F601" s="13"/>
    </row>
    <row r="602" spans="2:6" hidden="1">
      <c r="B602" s="13"/>
      <c r="C602" s="13"/>
      <c r="D602" s="13"/>
      <c r="E602" s="13"/>
      <c r="F602" s="13"/>
    </row>
    <row r="603" spans="2:6" hidden="1">
      <c r="B603" s="13"/>
      <c r="C603" s="13"/>
      <c r="D603" s="13"/>
      <c r="E603" s="13"/>
      <c r="F603" s="13"/>
    </row>
    <row r="604" spans="2:6" hidden="1">
      <c r="B604" s="13"/>
      <c r="C604" s="13"/>
      <c r="D604" s="13"/>
      <c r="E604" s="13"/>
      <c r="F604" s="13"/>
    </row>
    <row r="605" spans="2:6" hidden="1">
      <c r="B605" s="13"/>
      <c r="C605" s="13"/>
      <c r="D605" s="13"/>
      <c r="E605" s="13"/>
      <c r="F605" s="13"/>
    </row>
    <row r="606" spans="2:6" hidden="1">
      <c r="B606" s="13"/>
      <c r="C606" s="13"/>
      <c r="D606" s="13"/>
      <c r="E606" s="13"/>
      <c r="F606" s="13"/>
    </row>
    <row r="607" spans="2:6" hidden="1">
      <c r="B607" s="13"/>
      <c r="C607" s="13"/>
      <c r="D607" s="13"/>
      <c r="E607" s="13"/>
      <c r="F607" s="13"/>
    </row>
    <row r="608" spans="2:6" hidden="1">
      <c r="B608" s="13"/>
      <c r="C608" s="13"/>
      <c r="D608" s="13"/>
      <c r="E608" s="13"/>
      <c r="F608" s="13"/>
    </row>
    <row r="609" spans="2:6" hidden="1">
      <c r="B609" s="13"/>
      <c r="C609" s="13"/>
      <c r="D609" s="13"/>
      <c r="E609" s="13"/>
      <c r="F609" s="13"/>
    </row>
    <row r="610" spans="2:6" hidden="1">
      <c r="B610" s="13"/>
      <c r="C610" s="13"/>
      <c r="D610" s="13"/>
      <c r="E610" s="13"/>
      <c r="F610" s="13"/>
    </row>
    <row r="611" spans="2:6" hidden="1">
      <c r="B611" s="13"/>
      <c r="C611" s="13"/>
      <c r="D611" s="13"/>
      <c r="E611" s="13"/>
      <c r="F611" s="13"/>
    </row>
    <row r="612" spans="2:6" hidden="1">
      <c r="B612" s="13"/>
      <c r="C612" s="13"/>
      <c r="D612" s="13"/>
      <c r="E612" s="13"/>
      <c r="F612" s="13"/>
    </row>
    <row r="613" spans="2:6" hidden="1">
      <c r="B613" s="13"/>
      <c r="C613" s="13"/>
      <c r="D613" s="13"/>
      <c r="E613" s="13"/>
      <c r="F613" s="13"/>
    </row>
    <row r="614" spans="2:6" hidden="1">
      <c r="B614" s="13"/>
      <c r="C614" s="13"/>
      <c r="D614" s="13"/>
      <c r="E614" s="13"/>
      <c r="F614" s="13"/>
    </row>
    <row r="615" spans="2:6" hidden="1">
      <c r="B615" s="13"/>
      <c r="C615" s="13"/>
      <c r="D615" s="13"/>
      <c r="E615" s="13"/>
      <c r="F615" s="13"/>
    </row>
    <row r="616" spans="2:6" hidden="1">
      <c r="B616" s="13"/>
      <c r="C616" s="13"/>
      <c r="D616" s="13"/>
      <c r="E616" s="13"/>
      <c r="F616" s="13"/>
    </row>
    <row r="617" spans="2:6" hidden="1">
      <c r="B617" s="13"/>
      <c r="C617" s="13"/>
      <c r="D617" s="13"/>
      <c r="E617" s="13"/>
      <c r="F617" s="13"/>
    </row>
    <row r="618" spans="2:6" hidden="1">
      <c r="B618" s="13"/>
      <c r="C618" s="13"/>
      <c r="D618" s="13"/>
      <c r="E618" s="13"/>
      <c r="F618" s="13"/>
    </row>
    <row r="619" spans="2:6" hidden="1">
      <c r="B619" s="13"/>
      <c r="C619" s="13"/>
      <c r="D619" s="13"/>
      <c r="E619" s="13"/>
      <c r="F619" s="13"/>
    </row>
    <row r="620" spans="2:6" hidden="1">
      <c r="B620" s="13"/>
      <c r="C620" s="13"/>
      <c r="D620" s="13"/>
      <c r="E620" s="13"/>
      <c r="F620" s="13"/>
    </row>
    <row r="621" spans="2:6" hidden="1">
      <c r="B621" s="13"/>
      <c r="C621" s="13"/>
      <c r="D621" s="13"/>
      <c r="E621" s="13"/>
      <c r="F621" s="13"/>
    </row>
    <row r="622" spans="2:6" hidden="1">
      <c r="B622" s="13"/>
      <c r="C622" s="13"/>
      <c r="D622" s="13"/>
      <c r="E622" s="13"/>
      <c r="F622" s="13"/>
    </row>
    <row r="623" spans="2:6" hidden="1">
      <c r="B623" s="13"/>
      <c r="C623" s="13"/>
      <c r="D623" s="13"/>
      <c r="E623" s="13"/>
      <c r="F623" s="13"/>
    </row>
    <row r="624" spans="2:6" hidden="1">
      <c r="B624" s="13"/>
      <c r="C624" s="13"/>
      <c r="D624" s="13"/>
      <c r="E624" s="13"/>
      <c r="F624" s="13"/>
    </row>
    <row r="625" spans="2:6" hidden="1">
      <c r="B625" s="13"/>
      <c r="C625" s="13"/>
      <c r="D625" s="13"/>
      <c r="E625" s="13"/>
      <c r="F625" s="13"/>
    </row>
    <row r="626" spans="2:6" hidden="1">
      <c r="B626" s="13"/>
      <c r="C626" s="13"/>
      <c r="D626" s="13"/>
      <c r="E626" s="13"/>
      <c r="F626" s="13"/>
    </row>
    <row r="627" spans="2:6" hidden="1">
      <c r="B627" s="13"/>
      <c r="C627" s="13"/>
      <c r="D627" s="13"/>
      <c r="E627" s="13"/>
      <c r="F627" s="13"/>
    </row>
    <row r="628" spans="2:6" hidden="1">
      <c r="B628" s="13"/>
      <c r="C628" s="13"/>
      <c r="D628" s="13"/>
      <c r="E628" s="13"/>
      <c r="F628" s="13"/>
    </row>
    <row r="629" spans="2:6" hidden="1">
      <c r="B629" s="13"/>
      <c r="C629" s="13"/>
      <c r="D629" s="13"/>
      <c r="E629" s="13"/>
      <c r="F629" s="13"/>
    </row>
    <row r="630" spans="2:6" hidden="1">
      <c r="B630" s="13"/>
      <c r="C630" s="13"/>
      <c r="D630" s="13"/>
      <c r="E630" s="13"/>
      <c r="F630" s="13"/>
    </row>
    <row r="631" spans="2:6" hidden="1">
      <c r="B631" s="13"/>
      <c r="C631" s="13"/>
      <c r="D631" s="13"/>
      <c r="E631" s="13"/>
      <c r="F631" s="13"/>
    </row>
    <row r="632" spans="2:6" hidden="1">
      <c r="B632" s="13"/>
      <c r="C632" s="13"/>
      <c r="D632" s="13"/>
      <c r="E632" s="13"/>
      <c r="F632" s="13"/>
    </row>
    <row r="633" spans="2:6" hidden="1">
      <c r="B633" s="13"/>
      <c r="C633" s="13"/>
      <c r="D633" s="13"/>
      <c r="E633" s="13"/>
      <c r="F633" s="13"/>
    </row>
    <row r="634" spans="2:6" hidden="1">
      <c r="B634" s="13"/>
      <c r="C634" s="13"/>
      <c r="D634" s="13"/>
      <c r="E634" s="13"/>
      <c r="F634" s="13"/>
    </row>
    <row r="635" spans="2:6" hidden="1">
      <c r="B635" s="13"/>
      <c r="C635" s="13"/>
      <c r="D635" s="13"/>
      <c r="E635" s="13"/>
      <c r="F635" s="13"/>
    </row>
    <row r="636" spans="2:6" hidden="1">
      <c r="B636" s="13"/>
      <c r="C636" s="13"/>
      <c r="D636" s="13"/>
      <c r="E636" s="13"/>
      <c r="F636" s="13"/>
    </row>
    <row r="637" spans="2:6" hidden="1">
      <c r="B637" s="13"/>
      <c r="C637" s="13"/>
      <c r="D637" s="13"/>
      <c r="E637" s="13"/>
      <c r="F637" s="13"/>
    </row>
    <row r="638" spans="2:6" hidden="1">
      <c r="B638" s="13"/>
      <c r="C638" s="13"/>
      <c r="D638" s="13"/>
      <c r="E638" s="13"/>
      <c r="F638" s="13"/>
    </row>
    <row r="639" spans="2:6" hidden="1">
      <c r="B639" s="13"/>
      <c r="C639" s="13"/>
      <c r="D639" s="13"/>
      <c r="E639" s="13"/>
      <c r="F639" s="13"/>
    </row>
    <row r="640" spans="2:6" hidden="1">
      <c r="B640" s="13"/>
      <c r="C640" s="13"/>
      <c r="D640" s="13"/>
      <c r="E640" s="13"/>
      <c r="F640" s="13"/>
    </row>
    <row r="641" spans="2:6" hidden="1">
      <c r="B641" s="13"/>
      <c r="C641" s="13"/>
      <c r="D641" s="13"/>
      <c r="E641" s="13"/>
      <c r="F641" s="13"/>
    </row>
    <row r="642" spans="2:6" hidden="1">
      <c r="B642" s="13"/>
      <c r="C642" s="13"/>
      <c r="D642" s="13"/>
      <c r="E642" s="13"/>
      <c r="F642" s="13"/>
    </row>
    <row r="643" spans="2:6" hidden="1">
      <c r="B643" s="13"/>
      <c r="C643" s="13"/>
      <c r="D643" s="13"/>
      <c r="E643" s="13"/>
      <c r="F643" s="13"/>
    </row>
    <row r="644" spans="2:6" hidden="1">
      <c r="B644" s="13"/>
      <c r="C644" s="13"/>
      <c r="D644" s="13"/>
      <c r="E644" s="13"/>
      <c r="F644" s="13"/>
    </row>
    <row r="645" spans="2:6" hidden="1">
      <c r="B645" s="13"/>
      <c r="C645" s="13"/>
      <c r="D645" s="13"/>
      <c r="E645" s="13"/>
      <c r="F645" s="13"/>
    </row>
    <row r="646" spans="2:6" hidden="1">
      <c r="B646" s="13"/>
      <c r="C646" s="13"/>
      <c r="D646" s="13"/>
      <c r="E646" s="13"/>
      <c r="F646" s="13"/>
    </row>
    <row r="647" spans="2:6" hidden="1">
      <c r="B647" s="13"/>
      <c r="C647" s="13"/>
      <c r="D647" s="13"/>
      <c r="E647" s="13"/>
      <c r="F647" s="13"/>
    </row>
    <row r="648" spans="2:6" hidden="1">
      <c r="B648" s="13"/>
      <c r="C648" s="13"/>
      <c r="D648" s="13"/>
      <c r="E648" s="13"/>
      <c r="F648" s="13"/>
    </row>
    <row r="649" spans="2:6" hidden="1">
      <c r="B649" s="13"/>
      <c r="C649" s="13"/>
      <c r="D649" s="13"/>
      <c r="E649" s="13"/>
      <c r="F649" s="13"/>
    </row>
    <row r="650" spans="2:6" hidden="1">
      <c r="B650" s="13"/>
      <c r="C650" s="13"/>
      <c r="D650" s="13"/>
      <c r="E650" s="13"/>
      <c r="F650" s="13"/>
    </row>
    <row r="651" spans="2:6" hidden="1">
      <c r="B651" s="13"/>
      <c r="C651" s="13"/>
      <c r="D651" s="13"/>
      <c r="E651" s="13"/>
      <c r="F651" s="13"/>
    </row>
    <row r="652" spans="2:6" hidden="1">
      <c r="B652" s="13"/>
      <c r="C652" s="13"/>
      <c r="D652" s="13"/>
      <c r="E652" s="13"/>
      <c r="F652" s="13"/>
    </row>
    <row r="653" spans="2:6" hidden="1">
      <c r="B653" s="13"/>
      <c r="C653" s="13"/>
      <c r="D653" s="13"/>
      <c r="E653" s="13"/>
      <c r="F653" s="13"/>
    </row>
    <row r="654" spans="2:6" hidden="1">
      <c r="B654" s="13"/>
      <c r="C654" s="13"/>
      <c r="D654" s="13"/>
      <c r="E654" s="13"/>
      <c r="F654" s="13"/>
    </row>
    <row r="655" spans="2:6" hidden="1">
      <c r="B655" s="13"/>
      <c r="C655" s="13"/>
      <c r="D655" s="13"/>
      <c r="E655" s="13"/>
      <c r="F655" s="13"/>
    </row>
    <row r="656" spans="2:6" hidden="1">
      <c r="B656" s="13"/>
      <c r="C656" s="13"/>
      <c r="D656" s="13"/>
      <c r="E656" s="13"/>
      <c r="F656" s="13"/>
    </row>
    <row r="657" spans="2:6" hidden="1">
      <c r="B657" s="13"/>
      <c r="C657" s="13"/>
      <c r="D657" s="13"/>
      <c r="E657" s="13"/>
      <c r="F657" s="13"/>
    </row>
    <row r="658" spans="2:6" hidden="1">
      <c r="B658" s="13"/>
      <c r="C658" s="13"/>
      <c r="D658" s="13"/>
      <c r="E658" s="13"/>
      <c r="F658" s="13"/>
    </row>
    <row r="659" spans="2:6" hidden="1">
      <c r="B659" s="13"/>
      <c r="C659" s="13"/>
      <c r="D659" s="13"/>
      <c r="E659" s="13"/>
      <c r="F659" s="13"/>
    </row>
    <row r="660" spans="2:6" hidden="1">
      <c r="B660" s="13"/>
      <c r="C660" s="13"/>
      <c r="D660" s="13"/>
      <c r="E660" s="13"/>
      <c r="F660" s="13"/>
    </row>
    <row r="661" spans="2:6" hidden="1">
      <c r="B661" s="13"/>
      <c r="C661" s="13"/>
      <c r="D661" s="13"/>
      <c r="E661" s="13"/>
      <c r="F661" s="13"/>
    </row>
    <row r="662" spans="2:6" hidden="1">
      <c r="B662" s="13"/>
      <c r="C662" s="13"/>
      <c r="D662" s="13"/>
      <c r="E662" s="13"/>
      <c r="F662" s="13"/>
    </row>
    <row r="663" spans="2:6" hidden="1">
      <c r="B663" s="13"/>
      <c r="C663" s="13"/>
      <c r="D663" s="13"/>
      <c r="E663" s="13"/>
      <c r="F663" s="13"/>
    </row>
    <row r="664" spans="2:6" hidden="1">
      <c r="B664" s="13"/>
      <c r="C664" s="13"/>
      <c r="D664" s="13"/>
      <c r="E664" s="13"/>
      <c r="F664" s="13"/>
    </row>
    <row r="665" spans="2:6" hidden="1">
      <c r="B665" s="13"/>
      <c r="C665" s="13"/>
      <c r="D665" s="13"/>
      <c r="E665" s="13"/>
      <c r="F665" s="13"/>
    </row>
    <row r="666" spans="2:6" hidden="1">
      <c r="B666" s="13"/>
      <c r="C666" s="13"/>
      <c r="D666" s="13"/>
      <c r="E666" s="13"/>
      <c r="F666" s="13"/>
    </row>
    <row r="667" spans="2:6" hidden="1">
      <c r="B667" s="13"/>
      <c r="C667" s="13"/>
      <c r="D667" s="13"/>
      <c r="E667" s="13"/>
      <c r="F667" s="13"/>
    </row>
    <row r="668" spans="2:6" hidden="1">
      <c r="B668" s="13"/>
      <c r="C668" s="13"/>
      <c r="D668" s="13"/>
      <c r="E668" s="13"/>
      <c r="F668" s="13"/>
    </row>
    <row r="669" spans="2:6" hidden="1">
      <c r="B669" s="13"/>
      <c r="C669" s="13"/>
      <c r="D669" s="13"/>
      <c r="E669" s="13"/>
      <c r="F669" s="13"/>
    </row>
    <row r="670" spans="2:6" hidden="1">
      <c r="B670" s="13"/>
      <c r="C670" s="13"/>
      <c r="D670" s="13"/>
      <c r="E670" s="13"/>
      <c r="F670" s="13"/>
    </row>
    <row r="671" spans="2:6" hidden="1">
      <c r="B671" s="13"/>
      <c r="C671" s="13"/>
      <c r="D671" s="13"/>
      <c r="E671" s="13"/>
      <c r="F671" s="13"/>
    </row>
    <row r="672" spans="2:6" hidden="1">
      <c r="B672" s="13"/>
      <c r="C672" s="13"/>
      <c r="D672" s="13"/>
      <c r="E672" s="13"/>
      <c r="F672" s="13"/>
    </row>
    <row r="673" spans="1:6" hidden="1">
      <c r="B673" s="13"/>
      <c r="C673" s="13"/>
      <c r="D673" s="13"/>
      <c r="E673" s="13"/>
      <c r="F673" s="13"/>
    </row>
    <row r="674" spans="1:6" hidden="1">
      <c r="A674" s="13"/>
      <c r="B674" s="13"/>
      <c r="C674" s="13"/>
      <c r="D674" s="13"/>
      <c r="E674" s="13"/>
      <c r="F674" s="13"/>
    </row>
    <row r="675" spans="1:6" hidden="1">
      <c r="A675" s="13"/>
      <c r="B675" s="13"/>
      <c r="C675" s="13"/>
      <c r="D675" s="13"/>
      <c r="E675" s="13"/>
      <c r="F675" s="13"/>
    </row>
    <row r="676" spans="1:6" hidden="1">
      <c r="A676" s="15"/>
      <c r="B676" s="13"/>
      <c r="C676" s="13"/>
      <c r="D676" s="13"/>
      <c r="E676" s="13"/>
      <c r="F676" s="13"/>
    </row>
    <row r="677" spans="1:6" hidden="1">
      <c r="B677" s="13"/>
      <c r="C677" s="13"/>
      <c r="D677" s="13"/>
      <c r="E677" s="13"/>
      <c r="F677" s="13"/>
    </row>
    <row r="678" spans="1:6" hidden="1">
      <c r="B678" s="13"/>
      <c r="C678" s="13"/>
      <c r="D678" s="13"/>
      <c r="E678" s="13"/>
      <c r="F678" s="13"/>
    </row>
    <row r="679" spans="1:6" hidden="1">
      <c r="B679" s="13"/>
      <c r="C679" s="13"/>
      <c r="D679" s="13"/>
      <c r="E679" s="13"/>
      <c r="F679" s="13"/>
    </row>
    <row r="680" spans="1:6" hidden="1">
      <c r="B680" s="13"/>
      <c r="C680" s="13"/>
      <c r="D680" s="13"/>
      <c r="E680" s="13"/>
      <c r="F680" s="13"/>
    </row>
    <row r="681" spans="1:6" hidden="1">
      <c r="B681" s="13"/>
      <c r="C681" s="13"/>
      <c r="D681" s="13"/>
      <c r="E681" s="13"/>
      <c r="F681" s="13"/>
    </row>
    <row r="682" spans="1:6" hidden="1">
      <c r="B682" s="13"/>
      <c r="C682" s="13"/>
      <c r="D682" s="13"/>
      <c r="E682" s="13"/>
      <c r="F682" s="13"/>
    </row>
    <row r="683" spans="1:6" hidden="1">
      <c r="B683" s="13"/>
      <c r="C683" s="13"/>
      <c r="D683" s="13"/>
      <c r="E683" s="13"/>
      <c r="F683" s="13"/>
    </row>
    <row r="684" spans="1:6" hidden="1">
      <c r="B684" s="13"/>
      <c r="C684" s="13"/>
      <c r="D684" s="13"/>
      <c r="E684" s="13"/>
      <c r="F684" s="13"/>
    </row>
    <row r="685" spans="1:6" hidden="1">
      <c r="B685" s="13"/>
      <c r="C685" s="13"/>
      <c r="D685" s="13"/>
      <c r="E685" s="13"/>
      <c r="F685" s="13"/>
    </row>
    <row r="686" spans="1:6" hidden="1">
      <c r="B686" s="13"/>
      <c r="C686" s="13"/>
      <c r="D686" s="13"/>
      <c r="E686" s="13"/>
      <c r="F686" s="13"/>
    </row>
    <row r="687" spans="1:6" hidden="1">
      <c r="B687" s="13"/>
      <c r="C687" s="13"/>
      <c r="D687" s="13"/>
      <c r="E687" s="13"/>
      <c r="F687" s="13"/>
    </row>
    <row r="688" spans="1:6" hidden="1">
      <c r="B688" s="13"/>
      <c r="C688" s="13"/>
      <c r="D688" s="13"/>
      <c r="E688" s="13"/>
      <c r="F688" s="13"/>
    </row>
    <row r="689" spans="2:6" hidden="1">
      <c r="B689" s="13"/>
      <c r="C689" s="13"/>
      <c r="D689" s="13"/>
      <c r="E689" s="13"/>
      <c r="F689" s="13"/>
    </row>
    <row r="690" spans="2:6" hidden="1">
      <c r="D690" s="13"/>
    </row>
    <row r="10000" spans="52:52" hidden="1">
      <c r="AZ10000"/>
    </row>
  </sheetData>
  <mergeCells count="1">
    <mergeCell ref="A5:T5"/>
  </mergeCells>
  <dataValidations count="6">
    <dataValidation allowBlank="1" showInputMessage="1" showErrorMessage="1" sqref="P7 B1:B4" xr:uid="{00000000-0002-0000-0300-000004000000}"/>
    <dataValidation type="list" allowBlank="1" showInputMessage="1" showErrorMessage="1" sqref="F10:F682" xr:uid="{00000000-0002-0000-0300-000000000000}">
      <formula1>#REF!</formula1>
    </dataValidation>
    <dataValidation type="list" allowBlank="1" showInputMessage="1" showErrorMessage="1" sqref="K10:K464" xr:uid="{00000000-0002-0000-0300-000001000000}">
      <formula1>#REF!</formula1>
    </dataValidation>
    <dataValidation type="list" allowBlank="1" showInputMessage="1" showErrorMessage="1" sqref="D10:D181" xr:uid="{00000000-0002-0000-0300-000002000000}">
      <formula1>#REF!</formula1>
    </dataValidation>
    <dataValidation type="list" allowBlank="1" showInputMessage="1" showErrorMessage="1" sqref="H10:H464" xr:uid="{00000000-0002-0000-0300-000003000000}">
      <formula1>#REF!</formula1>
    </dataValidation>
    <dataValidation type="list" allowBlank="1" showInputMessage="1" showErrorMessage="1" sqref="D182:D689" xr:uid="{00000000-0002-0000-0300-000005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3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6.7109375" style="13" bestFit="1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63" t="s">
        <v>4604</v>
      </c>
    </row>
    <row r="2" spans="1:22" s="1" customFormat="1">
      <c r="A2" s="2" t="s">
        <v>1</v>
      </c>
      <c r="B2" s="9" t="s">
        <v>3591</v>
      </c>
    </row>
    <row r="3" spans="1:22" s="1" customFormat="1">
      <c r="A3" s="2" t="s">
        <v>2</v>
      </c>
      <c r="B3" s="20" t="s">
        <v>3592</v>
      </c>
    </row>
    <row r="4" spans="1:22" s="1" customFormat="1">
      <c r="A4" s="2" t="s">
        <v>3</v>
      </c>
      <c r="B4" s="64" t="s">
        <v>165</v>
      </c>
    </row>
    <row r="5" spans="1:22" ht="18.75">
      <c r="A5" s="85" t="s">
        <v>85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7"/>
    </row>
    <row r="6" spans="1:22" s="15" customFormat="1">
      <c r="A6" s="32" t="s">
        <v>45</v>
      </c>
      <c r="B6" s="33" t="s">
        <v>46</v>
      </c>
      <c r="C6" s="33" t="s">
        <v>66</v>
      </c>
      <c r="D6" s="33" t="s">
        <v>79</v>
      </c>
      <c r="E6" s="33" t="s">
        <v>47</v>
      </c>
      <c r="F6" s="33" t="s">
        <v>80</v>
      </c>
      <c r="G6" s="33" t="s">
        <v>48</v>
      </c>
      <c r="H6" s="33" t="s">
        <v>49</v>
      </c>
      <c r="I6" s="33" t="s">
        <v>67</v>
      </c>
      <c r="J6" s="33" t="s">
        <v>68</v>
      </c>
      <c r="K6" s="33" t="s">
        <v>50</v>
      </c>
      <c r="L6" s="33" t="s">
        <v>51</v>
      </c>
      <c r="M6" s="33" t="s">
        <v>52</v>
      </c>
      <c r="N6" s="35" t="s">
        <v>155</v>
      </c>
      <c r="O6" s="33" t="s">
        <v>156</v>
      </c>
      <c r="P6" s="111" t="s">
        <v>160</v>
      </c>
      <c r="Q6" s="33" t="s">
        <v>53</v>
      </c>
      <c r="R6" s="35" t="s">
        <v>69</v>
      </c>
      <c r="S6" s="33" t="s">
        <v>54</v>
      </c>
      <c r="T6" s="33" t="s">
        <v>151</v>
      </c>
      <c r="V6" s="13"/>
    </row>
    <row r="7" spans="1:22" s="15" customFormat="1">
      <c r="A7" s="102" t="s">
        <v>4605</v>
      </c>
      <c r="B7" s="103" t="s">
        <v>4605</v>
      </c>
      <c r="C7" s="103" t="s">
        <v>4605</v>
      </c>
      <c r="D7" s="103" t="s">
        <v>4605</v>
      </c>
      <c r="E7" s="103" t="s">
        <v>4605</v>
      </c>
      <c r="F7" s="103" t="s">
        <v>4605</v>
      </c>
      <c r="G7" s="103" t="s">
        <v>4605</v>
      </c>
      <c r="H7" s="103" t="s">
        <v>4605</v>
      </c>
      <c r="I7" s="21" t="s">
        <v>70</v>
      </c>
      <c r="J7" s="21" t="s">
        <v>71</v>
      </c>
      <c r="K7" s="103" t="s">
        <v>4605</v>
      </c>
      <c r="L7" s="21" t="s">
        <v>7</v>
      </c>
      <c r="M7" s="21" t="s">
        <v>7</v>
      </c>
      <c r="N7" s="21" t="s">
        <v>152</v>
      </c>
      <c r="O7" s="103" t="s">
        <v>4605</v>
      </c>
      <c r="P7" s="16" t="s">
        <v>153</v>
      </c>
      <c r="Q7" s="21" t="s">
        <v>6</v>
      </c>
      <c r="R7" s="16" t="s">
        <v>7</v>
      </c>
      <c r="S7" s="29" t="s">
        <v>7</v>
      </c>
      <c r="T7" s="29" t="s">
        <v>7</v>
      </c>
    </row>
    <row r="8" spans="1:22" s="17" customFormat="1" ht="20.25">
      <c r="A8" s="104" t="s">
        <v>4605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3" t="s">
        <v>75</v>
      </c>
      <c r="P8" s="5" t="s">
        <v>76</v>
      </c>
      <c r="Q8" s="5" t="s">
        <v>81</v>
      </c>
      <c r="R8" s="5" t="s">
        <v>82</v>
      </c>
      <c r="S8" s="5" t="s">
        <v>83</v>
      </c>
      <c r="T8" s="24" t="s">
        <v>154</v>
      </c>
      <c r="U8" s="25"/>
    </row>
    <row r="9" spans="1:22" s="17" customFormat="1" ht="20.25">
      <c r="A9" s="18" t="s">
        <v>86</v>
      </c>
      <c r="B9" s="105" t="s">
        <v>4605</v>
      </c>
      <c r="C9" s="105" t="s">
        <v>4605</v>
      </c>
      <c r="D9" s="105" t="s">
        <v>4605</v>
      </c>
      <c r="E9" s="105" t="s">
        <v>4605</v>
      </c>
      <c r="F9" s="105" t="s">
        <v>4605</v>
      </c>
      <c r="G9" s="105" t="s">
        <v>4605</v>
      </c>
      <c r="H9" s="105" t="s">
        <v>4605</v>
      </c>
      <c r="I9" s="105" t="s">
        <v>4605</v>
      </c>
      <c r="J9" s="53">
        <v>4.5</v>
      </c>
      <c r="K9" s="105" t="s">
        <v>4605</v>
      </c>
      <c r="L9" s="105" t="s">
        <v>4605</v>
      </c>
      <c r="M9" s="54">
        <v>4.1799999999999997E-2</v>
      </c>
      <c r="N9" s="53">
        <v>1362697410.7</v>
      </c>
      <c r="O9" s="105" t="s">
        <v>4605</v>
      </c>
      <c r="P9" s="53">
        <v>7972.1079</v>
      </c>
      <c r="Q9" s="53">
        <v>2109436.8424043893</v>
      </c>
      <c r="R9" s="105" t="s">
        <v>4605</v>
      </c>
      <c r="S9" s="54">
        <v>1</v>
      </c>
      <c r="T9" s="54">
        <v>0.12809999999999999</v>
      </c>
      <c r="U9" s="25"/>
    </row>
    <row r="10" spans="1:22">
      <c r="A10" s="57" t="s">
        <v>173</v>
      </c>
      <c r="B10" s="110" t="s">
        <v>4605</v>
      </c>
      <c r="C10" s="110" t="s">
        <v>4605</v>
      </c>
      <c r="D10" s="110" t="s">
        <v>4605</v>
      </c>
      <c r="E10" s="110" t="s">
        <v>4605</v>
      </c>
      <c r="F10" s="110" t="s">
        <v>4605</v>
      </c>
      <c r="G10" s="110" t="s">
        <v>4605</v>
      </c>
      <c r="H10" s="110" t="s">
        <v>4605</v>
      </c>
      <c r="I10" s="110" t="s">
        <v>4605</v>
      </c>
      <c r="J10" s="59">
        <v>4.42</v>
      </c>
      <c r="K10" s="110" t="s">
        <v>4605</v>
      </c>
      <c r="L10" s="110" t="s">
        <v>4605</v>
      </c>
      <c r="M10" s="58">
        <v>3.3500000000000002E-2</v>
      </c>
      <c r="N10" s="59">
        <v>1208206457.3299999</v>
      </c>
      <c r="O10" s="110" t="s">
        <v>4605</v>
      </c>
      <c r="P10" s="59">
        <v>7972.1079</v>
      </c>
      <c r="Q10" s="59">
        <v>1529263.2055083199</v>
      </c>
      <c r="R10" s="110" t="s">
        <v>4605</v>
      </c>
      <c r="S10" s="58">
        <v>0.72499999999999998</v>
      </c>
      <c r="T10" s="58">
        <v>9.2799999999999994E-2</v>
      </c>
    </row>
    <row r="11" spans="1:22">
      <c r="A11" s="57" t="s">
        <v>324</v>
      </c>
      <c r="B11" s="110" t="s">
        <v>4605</v>
      </c>
      <c r="C11" s="110" t="s">
        <v>4605</v>
      </c>
      <c r="D11" s="110" t="s">
        <v>4605</v>
      </c>
      <c r="E11" s="110" t="s">
        <v>4605</v>
      </c>
      <c r="F11" s="110" t="s">
        <v>4605</v>
      </c>
      <c r="G11" s="110" t="s">
        <v>4605</v>
      </c>
      <c r="H11" s="110" t="s">
        <v>4605</v>
      </c>
      <c r="I11" s="110" t="s">
        <v>4605</v>
      </c>
      <c r="J11" s="59">
        <v>4.49</v>
      </c>
      <c r="K11" s="110" t="s">
        <v>4605</v>
      </c>
      <c r="L11" s="110" t="s">
        <v>4605</v>
      </c>
      <c r="M11" s="58">
        <v>3.0300000000000001E-2</v>
      </c>
      <c r="N11" s="59">
        <v>982462315.17999995</v>
      </c>
      <c r="O11" s="110" t="s">
        <v>4605</v>
      </c>
      <c r="P11" s="59">
        <v>5824.5727699999998</v>
      </c>
      <c r="Q11" s="59">
        <v>1316014.2194956129</v>
      </c>
      <c r="R11" s="110" t="s">
        <v>4605</v>
      </c>
      <c r="S11" s="58">
        <v>0.62390000000000001</v>
      </c>
      <c r="T11" s="58">
        <v>7.9899999999999999E-2</v>
      </c>
    </row>
    <row r="12" spans="1:22">
      <c r="A12" t="s">
        <v>328</v>
      </c>
      <c r="B12" t="s">
        <v>329</v>
      </c>
      <c r="C12" t="s">
        <v>96</v>
      </c>
      <c r="D12" t="s">
        <v>108</v>
      </c>
      <c r="E12" t="s">
        <v>330</v>
      </c>
      <c r="F12" t="s">
        <v>331</v>
      </c>
      <c r="G12" t="s">
        <v>332</v>
      </c>
      <c r="H12" t="s">
        <v>127</v>
      </c>
      <c r="I12" s="108" t="s">
        <v>4605</v>
      </c>
      <c r="J12" s="55">
        <v>5.16</v>
      </c>
      <c r="K12" t="s">
        <v>98</v>
      </c>
      <c r="L12" s="56">
        <v>1.9900000000000001E-2</v>
      </c>
      <c r="M12" s="56">
        <v>2.1000000000000001E-2</v>
      </c>
      <c r="N12" s="55">
        <v>712072.03</v>
      </c>
      <c r="O12" s="55">
        <v>99.46</v>
      </c>
      <c r="P12" s="55">
        <v>0</v>
      </c>
      <c r="Q12" s="55">
        <v>708.22684103799998</v>
      </c>
      <c r="R12" s="56">
        <v>2.9999999999999997E-4</v>
      </c>
      <c r="S12" s="56">
        <v>2.9999999999999997E-4</v>
      </c>
      <c r="T12" s="56">
        <v>0</v>
      </c>
    </row>
    <row r="13" spans="1:22">
      <c r="A13" t="s">
        <v>333</v>
      </c>
      <c r="B13" t="s">
        <v>334</v>
      </c>
      <c r="C13" t="s">
        <v>96</v>
      </c>
      <c r="D13" t="s">
        <v>108</v>
      </c>
      <c r="E13" t="s">
        <v>330</v>
      </c>
      <c r="F13" t="s">
        <v>331</v>
      </c>
      <c r="G13" t="s">
        <v>332</v>
      </c>
      <c r="H13" t="s">
        <v>127</v>
      </c>
      <c r="I13" s="108" t="s">
        <v>4605</v>
      </c>
      <c r="J13" s="55">
        <v>0.74</v>
      </c>
      <c r="K13" t="s">
        <v>98</v>
      </c>
      <c r="L13" s="56">
        <v>8.6E-3</v>
      </c>
      <c r="M13" s="56">
        <v>2.8400000000000002E-2</v>
      </c>
      <c r="N13" s="55">
        <v>0.09</v>
      </c>
      <c r="O13" s="55">
        <v>111.16</v>
      </c>
      <c r="P13" s="55">
        <v>0</v>
      </c>
      <c r="Q13" s="55">
        <v>1.0004400000000001E-4</v>
      </c>
      <c r="R13" s="56">
        <v>0</v>
      </c>
      <c r="S13" s="56">
        <v>0</v>
      </c>
      <c r="T13" s="56">
        <v>0</v>
      </c>
    </row>
    <row r="14" spans="1:22">
      <c r="A14" t="s">
        <v>335</v>
      </c>
      <c r="B14" t="s">
        <v>336</v>
      </c>
      <c r="C14" t="s">
        <v>96</v>
      </c>
      <c r="D14" t="s">
        <v>108</v>
      </c>
      <c r="E14" t="s">
        <v>337</v>
      </c>
      <c r="F14" t="s">
        <v>110</v>
      </c>
      <c r="G14" t="s">
        <v>176</v>
      </c>
      <c r="H14" t="s">
        <v>177</v>
      </c>
      <c r="I14" s="108" t="s">
        <v>4605</v>
      </c>
      <c r="J14" s="55">
        <v>12.41</v>
      </c>
      <c r="K14" t="s">
        <v>98</v>
      </c>
      <c r="L14" s="56">
        <v>2.07E-2</v>
      </c>
      <c r="M14" s="56">
        <v>2.7699999999999999E-2</v>
      </c>
      <c r="N14" s="55">
        <v>22565947.629999999</v>
      </c>
      <c r="O14" s="55">
        <v>100.85</v>
      </c>
      <c r="P14" s="55">
        <v>0</v>
      </c>
      <c r="Q14" s="55">
        <v>22757.758184855</v>
      </c>
      <c r="R14" s="56">
        <v>8.0000000000000002E-3</v>
      </c>
      <c r="S14" s="56">
        <v>1.0800000000000001E-2</v>
      </c>
      <c r="T14" s="56">
        <v>1.4E-3</v>
      </c>
    </row>
    <row r="15" spans="1:22">
      <c r="A15" t="s">
        <v>338</v>
      </c>
      <c r="B15" t="s">
        <v>339</v>
      </c>
      <c r="C15" t="s">
        <v>96</v>
      </c>
      <c r="D15" t="s">
        <v>108</v>
      </c>
      <c r="E15" t="s">
        <v>340</v>
      </c>
      <c r="F15" t="s">
        <v>341</v>
      </c>
      <c r="G15" t="s">
        <v>342</v>
      </c>
      <c r="H15" t="s">
        <v>127</v>
      </c>
      <c r="I15" s="108" t="s">
        <v>4605</v>
      </c>
      <c r="J15" s="55">
        <v>1.59</v>
      </c>
      <c r="K15" t="s">
        <v>98</v>
      </c>
      <c r="L15" s="56">
        <v>4.4999999999999998E-2</v>
      </c>
      <c r="M15" s="56">
        <v>2.1100000000000001E-2</v>
      </c>
      <c r="N15" s="55">
        <v>2222350.91</v>
      </c>
      <c r="O15" s="55">
        <v>119.1</v>
      </c>
      <c r="P15" s="55">
        <v>0</v>
      </c>
      <c r="Q15" s="55">
        <v>2646.8199338099998</v>
      </c>
      <c r="R15" s="56">
        <v>8.0000000000000004E-4</v>
      </c>
      <c r="S15" s="56">
        <v>1.2999999999999999E-3</v>
      </c>
      <c r="T15" s="56">
        <v>2.0000000000000001E-4</v>
      </c>
    </row>
    <row r="16" spans="1:22">
      <c r="A16" t="s">
        <v>343</v>
      </c>
      <c r="B16" t="s">
        <v>344</v>
      </c>
      <c r="C16" t="s">
        <v>96</v>
      </c>
      <c r="D16" t="s">
        <v>108</v>
      </c>
      <c r="E16" t="s">
        <v>340</v>
      </c>
      <c r="F16" t="s">
        <v>341</v>
      </c>
      <c r="G16" t="s">
        <v>342</v>
      </c>
      <c r="H16" t="s">
        <v>127</v>
      </c>
      <c r="I16" s="108" t="s">
        <v>4605</v>
      </c>
      <c r="J16" s="55">
        <v>4.0199999999999996</v>
      </c>
      <c r="K16" t="s">
        <v>98</v>
      </c>
      <c r="L16" s="56">
        <v>3.85E-2</v>
      </c>
      <c r="M16" s="56">
        <v>2.1499999999999998E-2</v>
      </c>
      <c r="N16" s="55">
        <v>17229598.359999999</v>
      </c>
      <c r="O16" s="55">
        <v>121.06</v>
      </c>
      <c r="P16" s="55">
        <v>0</v>
      </c>
      <c r="Q16" s="55">
        <v>20858.151774615999</v>
      </c>
      <c r="R16" s="56">
        <v>6.7000000000000002E-3</v>
      </c>
      <c r="S16" s="56">
        <v>9.9000000000000008E-3</v>
      </c>
      <c r="T16" s="56">
        <v>1.2999999999999999E-3</v>
      </c>
    </row>
    <row r="17" spans="1:20">
      <c r="A17" t="s">
        <v>346</v>
      </c>
      <c r="B17" t="s">
        <v>347</v>
      </c>
      <c r="C17" t="s">
        <v>96</v>
      </c>
      <c r="D17" t="s">
        <v>108</v>
      </c>
      <c r="E17" t="s">
        <v>340</v>
      </c>
      <c r="F17" t="s">
        <v>341</v>
      </c>
      <c r="G17" t="s">
        <v>342</v>
      </c>
      <c r="H17" t="s">
        <v>127</v>
      </c>
      <c r="I17" s="108" t="s">
        <v>4605</v>
      </c>
      <c r="J17" s="55">
        <v>6.41</v>
      </c>
      <c r="K17" t="s">
        <v>98</v>
      </c>
      <c r="L17" s="56">
        <v>2.3900000000000001E-2</v>
      </c>
      <c r="M17" s="56">
        <v>2.5899999999999999E-2</v>
      </c>
      <c r="N17" s="55">
        <v>26878088.899999999</v>
      </c>
      <c r="O17" s="55">
        <v>110.53</v>
      </c>
      <c r="P17" s="55">
        <v>0</v>
      </c>
      <c r="Q17" s="55">
        <v>29708.35166117</v>
      </c>
      <c r="R17" s="56">
        <v>6.8999999999999999E-3</v>
      </c>
      <c r="S17" s="56">
        <v>1.41E-2</v>
      </c>
      <c r="T17" s="56">
        <v>1.8E-3</v>
      </c>
    </row>
    <row r="18" spans="1:20">
      <c r="A18" t="s">
        <v>348</v>
      </c>
      <c r="B18" t="s">
        <v>349</v>
      </c>
      <c r="C18" t="s">
        <v>96</v>
      </c>
      <c r="D18" t="s">
        <v>108</v>
      </c>
      <c r="E18" t="s">
        <v>340</v>
      </c>
      <c r="F18" t="s">
        <v>341</v>
      </c>
      <c r="G18" t="s">
        <v>342</v>
      </c>
      <c r="H18" t="s">
        <v>127</v>
      </c>
      <c r="I18" s="108" t="s">
        <v>4605</v>
      </c>
      <c r="J18" s="55">
        <v>3.49</v>
      </c>
      <c r="K18" t="s">
        <v>98</v>
      </c>
      <c r="L18" s="56">
        <v>0.01</v>
      </c>
      <c r="M18" s="56">
        <v>1.8800000000000001E-2</v>
      </c>
      <c r="N18" s="55">
        <v>2372974.5299999998</v>
      </c>
      <c r="O18" s="55">
        <v>106.97</v>
      </c>
      <c r="P18" s="55">
        <v>0</v>
      </c>
      <c r="Q18" s="55">
        <v>2538.3708547410001</v>
      </c>
      <c r="R18" s="56">
        <v>2E-3</v>
      </c>
      <c r="S18" s="56">
        <v>1.1999999999999999E-3</v>
      </c>
      <c r="T18" s="56">
        <v>2.0000000000000001E-4</v>
      </c>
    </row>
    <row r="19" spans="1:20">
      <c r="A19" t="s">
        <v>351</v>
      </c>
      <c r="B19" t="s">
        <v>352</v>
      </c>
      <c r="C19" t="s">
        <v>96</v>
      </c>
      <c r="D19" t="s">
        <v>108</v>
      </c>
      <c r="E19" t="s">
        <v>340</v>
      </c>
      <c r="F19" t="s">
        <v>341</v>
      </c>
      <c r="G19" t="s">
        <v>342</v>
      </c>
      <c r="H19" t="s">
        <v>127</v>
      </c>
      <c r="I19" s="108" t="s">
        <v>4605</v>
      </c>
      <c r="J19" s="55">
        <v>11.36</v>
      </c>
      <c r="K19" t="s">
        <v>98</v>
      </c>
      <c r="L19" s="56">
        <v>1.2500000000000001E-2</v>
      </c>
      <c r="M19" s="56">
        <v>3.0099999999999998E-2</v>
      </c>
      <c r="N19" s="55">
        <v>11588783.890000001</v>
      </c>
      <c r="O19" s="55">
        <v>90.79</v>
      </c>
      <c r="P19" s="55">
        <v>0</v>
      </c>
      <c r="Q19" s="55">
        <v>10521.456893731</v>
      </c>
      <c r="R19" s="56">
        <v>2.7000000000000001E-3</v>
      </c>
      <c r="S19" s="56">
        <v>5.0000000000000001E-3</v>
      </c>
      <c r="T19" s="56">
        <v>5.9999999999999995E-4</v>
      </c>
    </row>
    <row r="20" spans="1:20">
      <c r="A20" t="s">
        <v>354</v>
      </c>
      <c r="B20" t="s">
        <v>355</v>
      </c>
      <c r="C20" t="s">
        <v>96</v>
      </c>
      <c r="D20" t="s">
        <v>108</v>
      </c>
      <c r="E20" t="s">
        <v>340</v>
      </c>
      <c r="F20" t="s">
        <v>341</v>
      </c>
      <c r="G20" t="s">
        <v>342</v>
      </c>
      <c r="H20" t="s">
        <v>127</v>
      </c>
      <c r="I20" s="108" t="s">
        <v>4605</v>
      </c>
      <c r="J20" s="55">
        <v>8.2899999999999991</v>
      </c>
      <c r="K20" t="s">
        <v>98</v>
      </c>
      <c r="L20" s="56">
        <v>0.03</v>
      </c>
      <c r="M20" s="56">
        <v>2.8299999999999999E-2</v>
      </c>
      <c r="N20" s="55">
        <v>5474146.6699999999</v>
      </c>
      <c r="O20" s="55">
        <v>102.81</v>
      </c>
      <c r="P20" s="55">
        <v>0</v>
      </c>
      <c r="Q20" s="55">
        <v>5627.9701914269999</v>
      </c>
      <c r="R20" s="56">
        <v>2.0999999999999999E-3</v>
      </c>
      <c r="S20" s="56">
        <v>2.7000000000000001E-3</v>
      </c>
      <c r="T20" s="56">
        <v>2.9999999999999997E-4</v>
      </c>
    </row>
    <row r="21" spans="1:20">
      <c r="A21" t="s">
        <v>356</v>
      </c>
      <c r="B21" t="s">
        <v>357</v>
      </c>
      <c r="C21" t="s">
        <v>96</v>
      </c>
      <c r="D21" t="s">
        <v>108</v>
      </c>
      <c r="E21" t="s">
        <v>340</v>
      </c>
      <c r="F21" t="s">
        <v>341</v>
      </c>
      <c r="G21" t="s">
        <v>342</v>
      </c>
      <c r="H21" t="s">
        <v>127</v>
      </c>
      <c r="I21" s="108" t="s">
        <v>4605</v>
      </c>
      <c r="J21" s="55">
        <v>11.04</v>
      </c>
      <c r="K21" t="s">
        <v>98</v>
      </c>
      <c r="L21" s="56">
        <v>3.2000000000000001E-2</v>
      </c>
      <c r="M21" s="56">
        <v>3.04E-2</v>
      </c>
      <c r="N21" s="55">
        <v>15078125.279999999</v>
      </c>
      <c r="O21" s="55">
        <v>103.2</v>
      </c>
      <c r="P21" s="55">
        <v>0</v>
      </c>
      <c r="Q21" s="55">
        <v>15560.62528896</v>
      </c>
      <c r="R21" s="56">
        <v>1.11E-2</v>
      </c>
      <c r="S21" s="56">
        <v>7.4000000000000003E-3</v>
      </c>
      <c r="T21" s="56">
        <v>8.9999999999999998E-4</v>
      </c>
    </row>
    <row r="22" spans="1:20">
      <c r="A22" t="s">
        <v>358</v>
      </c>
      <c r="B22" t="s">
        <v>359</v>
      </c>
      <c r="C22" t="s">
        <v>96</v>
      </c>
      <c r="D22" t="s">
        <v>108</v>
      </c>
      <c r="E22" t="s">
        <v>360</v>
      </c>
      <c r="F22" t="s">
        <v>361</v>
      </c>
      <c r="G22" t="s">
        <v>342</v>
      </c>
      <c r="H22" t="s">
        <v>127</v>
      </c>
      <c r="I22" s="108" t="s">
        <v>4605</v>
      </c>
      <c r="J22" s="55">
        <v>3.38</v>
      </c>
      <c r="K22" t="s">
        <v>98</v>
      </c>
      <c r="L22" s="56">
        <v>1.34E-2</v>
      </c>
      <c r="M22" s="56">
        <v>2.5399999999999999E-2</v>
      </c>
      <c r="N22" s="55">
        <v>29567969.579999998</v>
      </c>
      <c r="O22" s="55">
        <v>108.45</v>
      </c>
      <c r="P22" s="55">
        <v>2807.86598</v>
      </c>
      <c r="Q22" s="55">
        <v>34874.328989510002</v>
      </c>
      <c r="R22" s="56">
        <v>9.5999999999999992E-3</v>
      </c>
      <c r="S22" s="56">
        <v>1.6500000000000001E-2</v>
      </c>
      <c r="T22" s="56">
        <v>2.0999999999999999E-3</v>
      </c>
    </row>
    <row r="23" spans="1:20">
      <c r="A23" t="s">
        <v>362</v>
      </c>
      <c r="B23" t="s">
        <v>363</v>
      </c>
      <c r="C23" t="s">
        <v>96</v>
      </c>
      <c r="D23" t="s">
        <v>108</v>
      </c>
      <c r="E23" t="s">
        <v>360</v>
      </c>
      <c r="F23" t="s">
        <v>361</v>
      </c>
      <c r="G23" t="s">
        <v>342</v>
      </c>
      <c r="H23" t="s">
        <v>127</v>
      </c>
      <c r="I23" s="108" t="s">
        <v>4605</v>
      </c>
      <c r="J23" s="55">
        <v>3.1</v>
      </c>
      <c r="K23" t="s">
        <v>98</v>
      </c>
      <c r="L23" s="56">
        <v>1.77E-2</v>
      </c>
      <c r="M23" s="56">
        <v>2.4E-2</v>
      </c>
      <c r="N23" s="55">
        <v>19267922.379999999</v>
      </c>
      <c r="O23" s="55">
        <v>109.35</v>
      </c>
      <c r="P23" s="55">
        <v>0</v>
      </c>
      <c r="Q23" s="55">
        <v>21069.473122529998</v>
      </c>
      <c r="R23" s="56">
        <v>7.0000000000000001E-3</v>
      </c>
      <c r="S23" s="56">
        <v>0.01</v>
      </c>
      <c r="T23" s="56">
        <v>1.2999999999999999E-3</v>
      </c>
    </row>
    <row r="24" spans="1:20">
      <c r="A24" t="s">
        <v>364</v>
      </c>
      <c r="B24" t="s">
        <v>365</v>
      </c>
      <c r="C24" t="s">
        <v>96</v>
      </c>
      <c r="D24" t="s">
        <v>108</v>
      </c>
      <c r="E24" t="s">
        <v>360</v>
      </c>
      <c r="F24" t="s">
        <v>361</v>
      </c>
      <c r="G24" t="s">
        <v>342</v>
      </c>
      <c r="H24" t="s">
        <v>127</v>
      </c>
      <c r="I24" s="108" t="s">
        <v>4605</v>
      </c>
      <c r="J24" s="55">
        <v>6.16</v>
      </c>
      <c r="K24" t="s">
        <v>98</v>
      </c>
      <c r="L24" s="56">
        <v>2.4799999999999999E-2</v>
      </c>
      <c r="M24" s="56">
        <v>2.8500000000000001E-2</v>
      </c>
      <c r="N24" s="55">
        <v>36229558.490000002</v>
      </c>
      <c r="O24" s="55">
        <v>109.05</v>
      </c>
      <c r="P24" s="55">
        <v>0</v>
      </c>
      <c r="Q24" s="55">
        <v>39508.333533345001</v>
      </c>
      <c r="R24" s="56">
        <v>1.0999999999999999E-2</v>
      </c>
      <c r="S24" s="56">
        <v>1.8700000000000001E-2</v>
      </c>
      <c r="T24" s="56">
        <v>2.3999999999999998E-3</v>
      </c>
    </row>
    <row r="25" spans="1:20">
      <c r="A25" t="s">
        <v>366</v>
      </c>
      <c r="B25" t="s">
        <v>367</v>
      </c>
      <c r="C25" t="s">
        <v>96</v>
      </c>
      <c r="D25" t="s">
        <v>108</v>
      </c>
      <c r="E25" t="s">
        <v>360</v>
      </c>
      <c r="F25" t="s">
        <v>361</v>
      </c>
      <c r="G25" t="s">
        <v>368</v>
      </c>
      <c r="H25" t="s">
        <v>177</v>
      </c>
      <c r="I25" s="108" t="s">
        <v>4605</v>
      </c>
      <c r="J25" s="55">
        <v>7.48</v>
      </c>
      <c r="K25" t="s">
        <v>98</v>
      </c>
      <c r="L25" s="56">
        <v>8.9999999999999993E-3</v>
      </c>
      <c r="M25" s="56">
        <v>3.04E-2</v>
      </c>
      <c r="N25" s="55">
        <v>21236539.789999999</v>
      </c>
      <c r="O25" s="55">
        <v>93.65</v>
      </c>
      <c r="P25" s="55">
        <v>97.849869999999996</v>
      </c>
      <c r="Q25" s="55">
        <v>19985.869383335001</v>
      </c>
      <c r="R25" s="56">
        <v>1.12E-2</v>
      </c>
      <c r="S25" s="56">
        <v>9.4999999999999998E-3</v>
      </c>
      <c r="T25" s="56">
        <v>1.1999999999999999E-3</v>
      </c>
    </row>
    <row r="26" spans="1:20">
      <c r="A26" t="s">
        <v>369</v>
      </c>
      <c r="B26" t="s">
        <v>370</v>
      </c>
      <c r="C26" t="s">
        <v>96</v>
      </c>
      <c r="D26" t="s">
        <v>108</v>
      </c>
      <c r="E26" t="s">
        <v>360</v>
      </c>
      <c r="F26" t="s">
        <v>361</v>
      </c>
      <c r="G26" t="s">
        <v>368</v>
      </c>
      <c r="H26" t="s">
        <v>177</v>
      </c>
      <c r="I26" s="108" t="s">
        <v>4605</v>
      </c>
      <c r="J26" s="55">
        <v>11.02</v>
      </c>
      <c r="K26" t="s">
        <v>98</v>
      </c>
      <c r="L26" s="56">
        <v>1.6899999999999998E-2</v>
      </c>
      <c r="M26" s="56">
        <v>3.3700000000000001E-2</v>
      </c>
      <c r="N26" s="55">
        <v>43013049.770000003</v>
      </c>
      <c r="O26" s="55">
        <v>91.53</v>
      </c>
      <c r="P26" s="55">
        <v>359.41825999999998</v>
      </c>
      <c r="Q26" s="55">
        <v>39729.262714481003</v>
      </c>
      <c r="R26" s="56">
        <v>1.61E-2</v>
      </c>
      <c r="S26" s="56">
        <v>1.8800000000000001E-2</v>
      </c>
      <c r="T26" s="56">
        <v>2.3999999999999998E-3</v>
      </c>
    </row>
    <row r="27" spans="1:20">
      <c r="A27" t="s">
        <v>371</v>
      </c>
      <c r="B27" t="s">
        <v>372</v>
      </c>
      <c r="C27" t="s">
        <v>96</v>
      </c>
      <c r="D27" t="s">
        <v>108</v>
      </c>
      <c r="E27" t="s">
        <v>373</v>
      </c>
      <c r="F27" t="s">
        <v>361</v>
      </c>
      <c r="G27" t="s">
        <v>374</v>
      </c>
      <c r="H27" t="s">
        <v>177</v>
      </c>
      <c r="I27" s="108" t="s">
        <v>4605</v>
      </c>
      <c r="J27" s="55">
        <v>4.07</v>
      </c>
      <c r="K27" t="s">
        <v>98</v>
      </c>
      <c r="L27" s="56">
        <v>5.0000000000000001E-3</v>
      </c>
      <c r="M27" s="56">
        <v>2.7199999999999998E-2</v>
      </c>
      <c r="N27" s="55">
        <v>6346479.4199999999</v>
      </c>
      <c r="O27" s="55">
        <v>101.54</v>
      </c>
      <c r="P27" s="55">
        <v>0</v>
      </c>
      <c r="Q27" s="55">
        <v>6444.2152030679999</v>
      </c>
      <c r="R27" s="56">
        <v>3.5999999999999999E-3</v>
      </c>
      <c r="S27" s="56">
        <v>3.0999999999999999E-3</v>
      </c>
      <c r="T27" s="56">
        <v>4.0000000000000002E-4</v>
      </c>
    </row>
    <row r="28" spans="1:20">
      <c r="A28" t="s">
        <v>375</v>
      </c>
      <c r="B28" t="s">
        <v>376</v>
      </c>
      <c r="C28" t="s">
        <v>96</v>
      </c>
      <c r="D28" t="s">
        <v>108</v>
      </c>
      <c r="E28" t="s">
        <v>373</v>
      </c>
      <c r="F28" t="s">
        <v>361</v>
      </c>
      <c r="G28" t="s">
        <v>374</v>
      </c>
      <c r="H28" t="s">
        <v>177</v>
      </c>
      <c r="I28" s="108" t="s">
        <v>4605</v>
      </c>
      <c r="J28" s="55">
        <v>5.89</v>
      </c>
      <c r="K28" t="s">
        <v>98</v>
      </c>
      <c r="L28" s="56">
        <v>5.8999999999999999E-3</v>
      </c>
      <c r="M28" s="56">
        <v>3.04E-2</v>
      </c>
      <c r="N28" s="55">
        <v>19223045.57</v>
      </c>
      <c r="O28" s="55">
        <v>93.79</v>
      </c>
      <c r="P28" s="55">
        <v>0</v>
      </c>
      <c r="Q28" s="55">
        <v>18029.294440103</v>
      </c>
      <c r="R28" s="56">
        <v>1.7500000000000002E-2</v>
      </c>
      <c r="S28" s="56">
        <v>8.5000000000000006E-3</v>
      </c>
      <c r="T28" s="56">
        <v>1.1000000000000001E-3</v>
      </c>
    </row>
    <row r="29" spans="1:20">
      <c r="A29" t="s">
        <v>378</v>
      </c>
      <c r="B29" t="s">
        <v>379</v>
      </c>
      <c r="C29" t="s">
        <v>96</v>
      </c>
      <c r="D29" t="s">
        <v>108</v>
      </c>
      <c r="E29" t="s">
        <v>373</v>
      </c>
      <c r="F29" t="s">
        <v>361</v>
      </c>
      <c r="G29" t="s">
        <v>374</v>
      </c>
      <c r="H29" t="s">
        <v>177</v>
      </c>
      <c r="I29" s="108" t="s">
        <v>4605</v>
      </c>
      <c r="J29" s="55">
        <v>1.21</v>
      </c>
      <c r="K29" t="s">
        <v>98</v>
      </c>
      <c r="L29" s="56">
        <v>4.7500000000000001E-2</v>
      </c>
      <c r="M29" s="56">
        <v>2.5000000000000001E-2</v>
      </c>
      <c r="N29" s="55">
        <v>2892584.37</v>
      </c>
      <c r="O29" s="55">
        <v>140.54</v>
      </c>
      <c r="P29" s="55">
        <v>0</v>
      </c>
      <c r="Q29" s="55">
        <v>4065.238073598</v>
      </c>
      <c r="R29" s="56">
        <v>2.2000000000000001E-3</v>
      </c>
      <c r="S29" s="56">
        <v>1.9E-3</v>
      </c>
      <c r="T29" s="56">
        <v>2.0000000000000001E-4</v>
      </c>
    </row>
    <row r="30" spans="1:20">
      <c r="A30" t="s">
        <v>380</v>
      </c>
      <c r="B30" t="s">
        <v>381</v>
      </c>
      <c r="C30" t="s">
        <v>96</v>
      </c>
      <c r="D30" t="s">
        <v>108</v>
      </c>
      <c r="E30" t="s">
        <v>382</v>
      </c>
      <c r="F30" t="s">
        <v>361</v>
      </c>
      <c r="G30" t="s">
        <v>383</v>
      </c>
      <c r="H30" t="s">
        <v>127</v>
      </c>
      <c r="I30" s="108" t="s">
        <v>4605</v>
      </c>
      <c r="J30" s="55">
        <v>6.57</v>
      </c>
      <c r="K30" t="s">
        <v>98</v>
      </c>
      <c r="L30" s="56">
        <v>3.5000000000000001E-3</v>
      </c>
      <c r="M30" s="56">
        <v>3.0700000000000002E-2</v>
      </c>
      <c r="N30" s="55">
        <v>36384099.710000001</v>
      </c>
      <c r="O30" s="55">
        <v>91.16</v>
      </c>
      <c r="P30" s="55">
        <v>0</v>
      </c>
      <c r="Q30" s="55">
        <v>33167.745295635999</v>
      </c>
      <c r="R30" s="56">
        <v>1.1900000000000001E-2</v>
      </c>
      <c r="S30" s="56">
        <v>1.5699999999999999E-2</v>
      </c>
      <c r="T30" s="56">
        <v>2E-3</v>
      </c>
    </row>
    <row r="31" spans="1:20">
      <c r="A31" t="s">
        <v>385</v>
      </c>
      <c r="B31" t="s">
        <v>386</v>
      </c>
      <c r="C31" t="s">
        <v>96</v>
      </c>
      <c r="D31" t="s">
        <v>108</v>
      </c>
      <c r="E31" t="s">
        <v>382</v>
      </c>
      <c r="F31" t="s">
        <v>361</v>
      </c>
      <c r="G31" t="s">
        <v>374</v>
      </c>
      <c r="H31" t="s">
        <v>177</v>
      </c>
      <c r="I31" s="108" t="s">
        <v>4605</v>
      </c>
      <c r="J31" s="55">
        <v>2.46</v>
      </c>
      <c r="K31" t="s">
        <v>98</v>
      </c>
      <c r="L31" s="56">
        <v>2.4E-2</v>
      </c>
      <c r="M31" s="56">
        <v>2.3300000000000001E-2</v>
      </c>
      <c r="N31" s="55">
        <v>432967.5</v>
      </c>
      <c r="O31" s="55">
        <v>112.98</v>
      </c>
      <c r="P31" s="55">
        <v>0</v>
      </c>
      <c r="Q31" s="55">
        <v>489.16668149999998</v>
      </c>
      <c r="R31" s="56">
        <v>6.9999999999999999E-4</v>
      </c>
      <c r="S31" s="56">
        <v>2.0000000000000001E-4</v>
      </c>
      <c r="T31" s="56">
        <v>0</v>
      </c>
    </row>
    <row r="32" spans="1:20">
      <c r="A32" t="s">
        <v>387</v>
      </c>
      <c r="B32" t="s">
        <v>388</v>
      </c>
      <c r="C32" t="s">
        <v>96</v>
      </c>
      <c r="D32" t="s">
        <v>108</v>
      </c>
      <c r="E32" t="s">
        <v>382</v>
      </c>
      <c r="F32" t="s">
        <v>361</v>
      </c>
      <c r="G32" t="s">
        <v>383</v>
      </c>
      <c r="H32" t="s">
        <v>127</v>
      </c>
      <c r="I32" s="108" t="s">
        <v>4605</v>
      </c>
      <c r="J32" s="55">
        <v>3.67</v>
      </c>
      <c r="K32" t="s">
        <v>98</v>
      </c>
      <c r="L32" s="56">
        <v>2.5999999999999999E-2</v>
      </c>
      <c r="M32" s="56">
        <v>2.2700000000000001E-2</v>
      </c>
      <c r="N32" s="55">
        <v>6897568.9500000002</v>
      </c>
      <c r="O32" s="55">
        <v>113.37</v>
      </c>
      <c r="P32" s="55">
        <v>0</v>
      </c>
      <c r="Q32" s="55">
        <v>7819.7739186150002</v>
      </c>
      <c r="R32" s="56">
        <v>1.41E-2</v>
      </c>
      <c r="S32" s="56">
        <v>3.7000000000000002E-3</v>
      </c>
      <c r="T32" s="56">
        <v>5.0000000000000001E-4</v>
      </c>
    </row>
    <row r="33" spans="1:20">
      <c r="A33" t="s">
        <v>389</v>
      </c>
      <c r="B33" t="s">
        <v>390</v>
      </c>
      <c r="C33" t="s">
        <v>96</v>
      </c>
      <c r="D33" t="s">
        <v>108</v>
      </c>
      <c r="E33" t="s">
        <v>382</v>
      </c>
      <c r="F33" t="s">
        <v>361</v>
      </c>
      <c r="G33" t="s">
        <v>383</v>
      </c>
      <c r="H33" t="s">
        <v>127</v>
      </c>
      <c r="I33" s="108" t="s">
        <v>4605</v>
      </c>
      <c r="J33" s="55">
        <v>4.1399999999999997</v>
      </c>
      <c r="K33" t="s">
        <v>98</v>
      </c>
      <c r="L33" s="56">
        <v>2.81E-2</v>
      </c>
      <c r="M33" s="56">
        <v>2.5899999999999999E-2</v>
      </c>
      <c r="N33" s="55">
        <v>1857232.28</v>
      </c>
      <c r="O33" s="55">
        <v>113.83</v>
      </c>
      <c r="P33" s="55">
        <v>0</v>
      </c>
      <c r="Q33" s="55">
        <v>2114.0875043239998</v>
      </c>
      <c r="R33" s="56">
        <v>1.4E-3</v>
      </c>
      <c r="S33" s="56">
        <v>1E-3</v>
      </c>
      <c r="T33" s="56">
        <v>1E-4</v>
      </c>
    </row>
    <row r="34" spans="1:20">
      <c r="A34" t="s">
        <v>391</v>
      </c>
      <c r="B34" t="s">
        <v>392</v>
      </c>
      <c r="C34" t="s">
        <v>96</v>
      </c>
      <c r="D34" t="s">
        <v>108</v>
      </c>
      <c r="E34" t="s">
        <v>382</v>
      </c>
      <c r="F34" t="s">
        <v>361</v>
      </c>
      <c r="G34" t="s">
        <v>383</v>
      </c>
      <c r="H34" t="s">
        <v>127</v>
      </c>
      <c r="I34" s="108" t="s">
        <v>4605</v>
      </c>
      <c r="J34" s="55">
        <v>2.39</v>
      </c>
      <c r="K34" t="s">
        <v>98</v>
      </c>
      <c r="L34" s="56">
        <v>3.6999999999999998E-2</v>
      </c>
      <c r="M34" s="56">
        <v>2.3599999999999999E-2</v>
      </c>
      <c r="N34" s="55">
        <v>513606.07</v>
      </c>
      <c r="O34" s="55">
        <v>115.14</v>
      </c>
      <c r="P34" s="55">
        <v>0</v>
      </c>
      <c r="Q34" s="55">
        <v>591.36602899800005</v>
      </c>
      <c r="R34" s="56">
        <v>1.4E-3</v>
      </c>
      <c r="S34" s="56">
        <v>2.9999999999999997E-4</v>
      </c>
      <c r="T34" s="56">
        <v>0</v>
      </c>
    </row>
    <row r="35" spans="1:20">
      <c r="A35" t="s">
        <v>394</v>
      </c>
      <c r="B35" t="s">
        <v>395</v>
      </c>
      <c r="C35" t="s">
        <v>96</v>
      </c>
      <c r="D35" t="s">
        <v>108</v>
      </c>
      <c r="E35" t="s">
        <v>396</v>
      </c>
      <c r="F35" t="s">
        <v>361</v>
      </c>
      <c r="G35" t="s">
        <v>374</v>
      </c>
      <c r="H35" t="s">
        <v>177</v>
      </c>
      <c r="I35" s="108" t="s">
        <v>4605</v>
      </c>
      <c r="J35" s="55">
        <v>4.24</v>
      </c>
      <c r="K35" t="s">
        <v>98</v>
      </c>
      <c r="L35" s="56">
        <v>6.4999999999999997E-3</v>
      </c>
      <c r="M35" s="56">
        <v>2.3300000000000001E-2</v>
      </c>
      <c r="N35" s="55">
        <v>6173598.6500000004</v>
      </c>
      <c r="O35" s="55">
        <v>103.63</v>
      </c>
      <c r="P35" s="55">
        <v>97.165239999999997</v>
      </c>
      <c r="Q35" s="55">
        <v>6494.8655209950002</v>
      </c>
      <c r="R35" s="56">
        <v>1.23E-2</v>
      </c>
      <c r="S35" s="56">
        <v>3.0999999999999999E-3</v>
      </c>
      <c r="T35" s="56">
        <v>4.0000000000000002E-4</v>
      </c>
    </row>
    <row r="36" spans="1:20">
      <c r="A36" t="s">
        <v>397</v>
      </c>
      <c r="B36" t="s">
        <v>398</v>
      </c>
      <c r="C36" t="s">
        <v>96</v>
      </c>
      <c r="D36" t="s">
        <v>108</v>
      </c>
      <c r="E36" t="s">
        <v>396</v>
      </c>
      <c r="F36" t="s">
        <v>361</v>
      </c>
      <c r="G36" t="s">
        <v>374</v>
      </c>
      <c r="H36" t="s">
        <v>177</v>
      </c>
      <c r="I36" s="108" t="s">
        <v>4605</v>
      </c>
      <c r="J36" s="55">
        <v>5</v>
      </c>
      <c r="K36" t="s">
        <v>98</v>
      </c>
      <c r="L36" s="56">
        <v>1.43E-2</v>
      </c>
      <c r="M36" s="56">
        <v>2.69E-2</v>
      </c>
      <c r="N36" s="55">
        <v>99246.66</v>
      </c>
      <c r="O36" s="55">
        <v>104.73</v>
      </c>
      <c r="P36" s="55">
        <v>1.98804</v>
      </c>
      <c r="Q36" s="55">
        <v>105.929067018</v>
      </c>
      <c r="R36" s="56">
        <v>2.0000000000000001E-4</v>
      </c>
      <c r="S36" s="56">
        <v>1E-4</v>
      </c>
      <c r="T36" s="56">
        <v>0</v>
      </c>
    </row>
    <row r="37" spans="1:20">
      <c r="A37" t="s">
        <v>399</v>
      </c>
      <c r="B37" t="s">
        <v>400</v>
      </c>
      <c r="C37" t="s">
        <v>96</v>
      </c>
      <c r="D37" t="s">
        <v>108</v>
      </c>
      <c r="E37" t="s">
        <v>396</v>
      </c>
      <c r="F37" t="s">
        <v>361</v>
      </c>
      <c r="G37" t="s">
        <v>374</v>
      </c>
      <c r="H37" t="s">
        <v>177</v>
      </c>
      <c r="I37" s="108" t="s">
        <v>4605</v>
      </c>
      <c r="J37" s="55">
        <v>6.66</v>
      </c>
      <c r="K37" t="s">
        <v>98</v>
      </c>
      <c r="L37" s="56">
        <v>3.61E-2</v>
      </c>
      <c r="M37" s="56">
        <v>3.27E-2</v>
      </c>
      <c r="N37" s="55">
        <v>9431114.4600000009</v>
      </c>
      <c r="O37" s="55">
        <v>104.73</v>
      </c>
      <c r="P37" s="55">
        <v>273.19344999999998</v>
      </c>
      <c r="Q37" s="55">
        <v>10150.399623957999</v>
      </c>
      <c r="R37" s="56">
        <v>2.0500000000000001E-2</v>
      </c>
      <c r="S37" s="56">
        <v>4.7999999999999996E-3</v>
      </c>
      <c r="T37" s="56">
        <v>5.9999999999999995E-4</v>
      </c>
    </row>
    <row r="38" spans="1:20">
      <c r="A38" t="s">
        <v>401</v>
      </c>
      <c r="B38" t="s">
        <v>402</v>
      </c>
      <c r="C38" t="s">
        <v>96</v>
      </c>
      <c r="D38" t="s">
        <v>108</v>
      </c>
      <c r="E38" t="s">
        <v>396</v>
      </c>
      <c r="F38" t="s">
        <v>361</v>
      </c>
      <c r="G38" t="s">
        <v>374</v>
      </c>
      <c r="H38" t="s">
        <v>177</v>
      </c>
      <c r="I38" s="108" t="s">
        <v>4605</v>
      </c>
      <c r="J38" s="55">
        <v>1.48</v>
      </c>
      <c r="K38" t="s">
        <v>98</v>
      </c>
      <c r="L38" s="56">
        <v>1.7600000000000001E-2</v>
      </c>
      <c r="M38" s="56">
        <v>2.1299999999999999E-2</v>
      </c>
      <c r="N38" s="55">
        <v>4391327.92</v>
      </c>
      <c r="O38" s="55">
        <v>112.57</v>
      </c>
      <c r="P38" s="55">
        <v>104.17135</v>
      </c>
      <c r="Q38" s="55">
        <v>5047.4891895439996</v>
      </c>
      <c r="R38" s="56">
        <v>3.3E-3</v>
      </c>
      <c r="S38" s="56">
        <v>2.3999999999999998E-3</v>
      </c>
      <c r="T38" s="56">
        <v>2.9999999999999997E-4</v>
      </c>
    </row>
    <row r="39" spans="1:20">
      <c r="A39" t="s">
        <v>403</v>
      </c>
      <c r="B39" t="s">
        <v>404</v>
      </c>
      <c r="C39" t="s">
        <v>96</v>
      </c>
      <c r="D39" t="s">
        <v>108</v>
      </c>
      <c r="E39" t="s">
        <v>396</v>
      </c>
      <c r="F39" t="s">
        <v>361</v>
      </c>
      <c r="G39" t="s">
        <v>374</v>
      </c>
      <c r="H39" t="s">
        <v>177</v>
      </c>
      <c r="I39" s="108" t="s">
        <v>4605</v>
      </c>
      <c r="J39" s="55">
        <v>2.2000000000000002</v>
      </c>
      <c r="K39" t="s">
        <v>98</v>
      </c>
      <c r="L39" s="56">
        <v>2.1499999999999998E-2</v>
      </c>
      <c r="M39" s="56">
        <v>2.2499999999999999E-2</v>
      </c>
      <c r="N39" s="55">
        <v>6145223.7199999997</v>
      </c>
      <c r="O39" s="55">
        <v>113.66</v>
      </c>
      <c r="P39" s="55">
        <v>0</v>
      </c>
      <c r="Q39" s="55">
        <v>6984.6612801519996</v>
      </c>
      <c r="R39" s="56">
        <v>5.0000000000000001E-3</v>
      </c>
      <c r="S39" s="56">
        <v>3.3E-3</v>
      </c>
      <c r="T39" s="56">
        <v>4.0000000000000002E-4</v>
      </c>
    </row>
    <row r="40" spans="1:20">
      <c r="A40" t="s">
        <v>405</v>
      </c>
      <c r="B40" t="s">
        <v>406</v>
      </c>
      <c r="C40" t="s">
        <v>96</v>
      </c>
      <c r="D40" t="s">
        <v>108</v>
      </c>
      <c r="E40" t="s">
        <v>396</v>
      </c>
      <c r="F40" t="s">
        <v>361</v>
      </c>
      <c r="G40" t="s">
        <v>374</v>
      </c>
      <c r="H40" t="s">
        <v>177</v>
      </c>
      <c r="I40" s="108" t="s">
        <v>4605</v>
      </c>
      <c r="J40" s="55">
        <v>4.3</v>
      </c>
      <c r="K40" t="s">
        <v>98</v>
      </c>
      <c r="L40" s="56">
        <v>2.2499999999999999E-2</v>
      </c>
      <c r="M40" s="56">
        <v>2.6100000000000002E-2</v>
      </c>
      <c r="N40" s="55">
        <v>16442912.42</v>
      </c>
      <c r="O40" s="55">
        <v>111.23</v>
      </c>
      <c r="P40" s="55">
        <v>1512.0368699999999</v>
      </c>
      <c r="Q40" s="55">
        <v>19801.488354765999</v>
      </c>
      <c r="R40" s="56">
        <v>1.66E-2</v>
      </c>
      <c r="S40" s="56">
        <v>9.4000000000000004E-3</v>
      </c>
      <c r="T40" s="56">
        <v>1.1999999999999999E-3</v>
      </c>
    </row>
    <row r="41" spans="1:20">
      <c r="A41" t="s">
        <v>407</v>
      </c>
      <c r="B41" t="s">
        <v>408</v>
      </c>
      <c r="C41" t="s">
        <v>96</v>
      </c>
      <c r="D41" t="s">
        <v>108</v>
      </c>
      <c r="E41" t="s">
        <v>396</v>
      </c>
      <c r="F41" t="s">
        <v>361</v>
      </c>
      <c r="G41" t="s">
        <v>374</v>
      </c>
      <c r="H41" t="s">
        <v>177</v>
      </c>
      <c r="I41" s="108" t="s">
        <v>4605</v>
      </c>
      <c r="J41" s="55">
        <v>5.9</v>
      </c>
      <c r="K41" t="s">
        <v>98</v>
      </c>
      <c r="L41" s="56">
        <v>2.5000000000000001E-3</v>
      </c>
      <c r="M41" s="56">
        <v>2.69E-2</v>
      </c>
      <c r="N41" s="55">
        <v>14331125.68</v>
      </c>
      <c r="O41" s="55">
        <v>94.78</v>
      </c>
      <c r="P41" s="55">
        <v>368.21294999999998</v>
      </c>
      <c r="Q41" s="55">
        <v>13951.253869504</v>
      </c>
      <c r="R41" s="56">
        <v>1.0999999999999999E-2</v>
      </c>
      <c r="S41" s="56">
        <v>6.6E-3</v>
      </c>
      <c r="T41" s="56">
        <v>8.0000000000000004E-4</v>
      </c>
    </row>
    <row r="42" spans="1:20">
      <c r="A42" t="s">
        <v>410</v>
      </c>
      <c r="B42" t="s">
        <v>411</v>
      </c>
      <c r="C42" t="s">
        <v>96</v>
      </c>
      <c r="D42" t="s">
        <v>108</v>
      </c>
      <c r="E42" t="s">
        <v>396</v>
      </c>
      <c r="F42" t="s">
        <v>361</v>
      </c>
      <c r="G42" t="s">
        <v>374</v>
      </c>
      <c r="H42" t="s">
        <v>177</v>
      </c>
      <c r="I42" s="108" t="s">
        <v>4605</v>
      </c>
      <c r="J42" s="55">
        <v>3.01</v>
      </c>
      <c r="K42" t="s">
        <v>98</v>
      </c>
      <c r="L42" s="56">
        <v>2.35E-2</v>
      </c>
      <c r="M42" s="56">
        <v>2.2700000000000001E-2</v>
      </c>
      <c r="N42" s="55">
        <v>12316559.59</v>
      </c>
      <c r="O42" s="55">
        <v>113.73</v>
      </c>
      <c r="P42" s="55">
        <v>0</v>
      </c>
      <c r="Q42" s="55">
        <v>14007.623221706999</v>
      </c>
      <c r="R42" s="56">
        <v>1.6799999999999999E-2</v>
      </c>
      <c r="S42" s="56">
        <v>6.6E-3</v>
      </c>
      <c r="T42" s="56">
        <v>8.9999999999999998E-4</v>
      </c>
    </row>
    <row r="43" spans="1:20">
      <c r="A43" t="s">
        <v>412</v>
      </c>
      <c r="B43" t="s">
        <v>413</v>
      </c>
      <c r="C43" t="s">
        <v>96</v>
      </c>
      <c r="D43" t="s">
        <v>108</v>
      </c>
      <c r="E43" t="s">
        <v>414</v>
      </c>
      <c r="F43" t="s">
        <v>361</v>
      </c>
      <c r="G43" t="s">
        <v>374</v>
      </c>
      <c r="H43" t="s">
        <v>177</v>
      </c>
      <c r="I43" s="108" t="s">
        <v>4605</v>
      </c>
      <c r="J43" s="55">
        <v>2.96</v>
      </c>
      <c r="K43" t="s">
        <v>98</v>
      </c>
      <c r="L43" s="56">
        <v>1.4200000000000001E-2</v>
      </c>
      <c r="M43" s="56">
        <v>2.4899999999999999E-2</v>
      </c>
      <c r="N43" s="55">
        <v>7506714.6799999997</v>
      </c>
      <c r="O43" s="55">
        <v>108.25</v>
      </c>
      <c r="P43" s="55">
        <v>0</v>
      </c>
      <c r="Q43" s="55">
        <v>8126.0186411000004</v>
      </c>
      <c r="R43" s="56">
        <v>8.3999999999999995E-3</v>
      </c>
      <c r="S43" s="56">
        <v>3.8999999999999998E-3</v>
      </c>
      <c r="T43" s="56">
        <v>5.0000000000000001E-4</v>
      </c>
    </row>
    <row r="44" spans="1:20">
      <c r="A44" t="s">
        <v>416</v>
      </c>
      <c r="B44" t="s">
        <v>417</v>
      </c>
      <c r="C44" t="s">
        <v>96</v>
      </c>
      <c r="D44" t="s">
        <v>108</v>
      </c>
      <c r="E44" t="s">
        <v>418</v>
      </c>
      <c r="F44" t="s">
        <v>361</v>
      </c>
      <c r="G44" t="s">
        <v>374</v>
      </c>
      <c r="H44" t="s">
        <v>177</v>
      </c>
      <c r="I44" s="108" t="s">
        <v>4605</v>
      </c>
      <c r="J44" s="55">
        <v>0.7</v>
      </c>
      <c r="K44" t="s">
        <v>98</v>
      </c>
      <c r="L44" s="56">
        <v>0.04</v>
      </c>
      <c r="M44" s="56">
        <v>2.5999999999999999E-2</v>
      </c>
      <c r="N44" s="55">
        <v>74983.289999999994</v>
      </c>
      <c r="O44" s="55">
        <v>113.55</v>
      </c>
      <c r="P44" s="55">
        <v>0</v>
      </c>
      <c r="Q44" s="55">
        <v>85.143525795000002</v>
      </c>
      <c r="R44" s="56">
        <v>5.0000000000000001E-4</v>
      </c>
      <c r="S44" s="56">
        <v>0</v>
      </c>
      <c r="T44" s="56">
        <v>0</v>
      </c>
    </row>
    <row r="45" spans="1:20">
      <c r="A45" t="s">
        <v>419</v>
      </c>
      <c r="B45" t="s">
        <v>420</v>
      </c>
      <c r="C45" t="s">
        <v>96</v>
      </c>
      <c r="D45" t="s">
        <v>108</v>
      </c>
      <c r="E45" t="s">
        <v>418</v>
      </c>
      <c r="F45" t="s">
        <v>361</v>
      </c>
      <c r="G45" t="s">
        <v>374</v>
      </c>
      <c r="H45" t="s">
        <v>177</v>
      </c>
      <c r="I45" s="108" t="s">
        <v>4605</v>
      </c>
      <c r="J45" s="55">
        <v>4.03</v>
      </c>
      <c r="K45" t="s">
        <v>98</v>
      </c>
      <c r="L45" s="56">
        <v>3.5000000000000003E-2</v>
      </c>
      <c r="M45" s="56">
        <v>2.6100000000000002E-2</v>
      </c>
      <c r="N45" s="55">
        <v>4084948.79</v>
      </c>
      <c r="O45" s="55">
        <v>118.48</v>
      </c>
      <c r="P45" s="55">
        <v>0</v>
      </c>
      <c r="Q45" s="55">
        <v>4839.8473263919996</v>
      </c>
      <c r="R45" s="56">
        <v>4.5999999999999999E-3</v>
      </c>
      <c r="S45" s="56">
        <v>2.3E-3</v>
      </c>
      <c r="T45" s="56">
        <v>2.9999999999999997E-4</v>
      </c>
    </row>
    <row r="46" spans="1:20">
      <c r="A46" t="s">
        <v>422</v>
      </c>
      <c r="B46" t="s">
        <v>423</v>
      </c>
      <c r="C46" t="s">
        <v>96</v>
      </c>
      <c r="D46" t="s">
        <v>108</v>
      </c>
      <c r="E46" t="s">
        <v>418</v>
      </c>
      <c r="F46" t="s">
        <v>361</v>
      </c>
      <c r="G46" t="s">
        <v>374</v>
      </c>
      <c r="H46" t="s">
        <v>177</v>
      </c>
      <c r="I46" s="108" t="s">
        <v>4605</v>
      </c>
      <c r="J46" s="55">
        <v>6.58</v>
      </c>
      <c r="K46" t="s">
        <v>98</v>
      </c>
      <c r="L46" s="56">
        <v>2.5000000000000001E-2</v>
      </c>
      <c r="M46" s="56">
        <v>2.9000000000000001E-2</v>
      </c>
      <c r="N46" s="55">
        <v>7138526.71</v>
      </c>
      <c r="O46" s="55">
        <v>109.47</v>
      </c>
      <c r="P46" s="55">
        <v>0</v>
      </c>
      <c r="Q46" s="55">
        <v>7814.5451894369999</v>
      </c>
      <c r="R46" s="56">
        <v>1.15E-2</v>
      </c>
      <c r="S46" s="56">
        <v>3.7000000000000002E-3</v>
      </c>
      <c r="T46" s="56">
        <v>5.0000000000000001E-4</v>
      </c>
    </row>
    <row r="47" spans="1:20">
      <c r="A47" t="s">
        <v>424</v>
      </c>
      <c r="B47" t="s">
        <v>425</v>
      </c>
      <c r="C47" t="s">
        <v>96</v>
      </c>
      <c r="D47" t="s">
        <v>108</v>
      </c>
      <c r="E47" t="s">
        <v>418</v>
      </c>
      <c r="F47" t="s">
        <v>361</v>
      </c>
      <c r="G47" t="s">
        <v>374</v>
      </c>
      <c r="H47" t="s">
        <v>177</v>
      </c>
      <c r="I47" s="108" t="s">
        <v>4605</v>
      </c>
      <c r="J47" s="55">
        <v>2.67</v>
      </c>
      <c r="K47" t="s">
        <v>98</v>
      </c>
      <c r="L47" s="56">
        <v>0.04</v>
      </c>
      <c r="M47" s="56">
        <v>2.3900000000000001E-2</v>
      </c>
      <c r="N47" s="55">
        <v>13108184.07</v>
      </c>
      <c r="O47" s="55">
        <v>118.24</v>
      </c>
      <c r="P47" s="55">
        <v>0</v>
      </c>
      <c r="Q47" s="55">
        <v>15499.116844368</v>
      </c>
      <c r="R47" s="56">
        <v>1.41E-2</v>
      </c>
      <c r="S47" s="56">
        <v>7.3000000000000001E-3</v>
      </c>
      <c r="T47" s="56">
        <v>8.9999999999999998E-4</v>
      </c>
    </row>
    <row r="48" spans="1:20">
      <c r="A48" t="s">
        <v>426</v>
      </c>
      <c r="B48" t="s">
        <v>427</v>
      </c>
      <c r="C48" t="s">
        <v>96</v>
      </c>
      <c r="D48" t="s">
        <v>108</v>
      </c>
      <c r="E48" t="s">
        <v>428</v>
      </c>
      <c r="F48" t="s">
        <v>361</v>
      </c>
      <c r="G48" t="s">
        <v>374</v>
      </c>
      <c r="H48" t="s">
        <v>177</v>
      </c>
      <c r="I48" s="108" t="s">
        <v>4605</v>
      </c>
      <c r="J48" s="55">
        <v>2.36</v>
      </c>
      <c r="K48" t="s">
        <v>98</v>
      </c>
      <c r="L48" s="56">
        <v>2.3400000000000001E-2</v>
      </c>
      <c r="M48" s="56">
        <v>2.53E-2</v>
      </c>
      <c r="N48" s="55">
        <v>7999457.75</v>
      </c>
      <c r="O48" s="55">
        <v>112.87</v>
      </c>
      <c r="P48" s="55">
        <v>0</v>
      </c>
      <c r="Q48" s="55">
        <v>9028.9879624250007</v>
      </c>
      <c r="R48" s="56">
        <v>3.0999999999999999E-3</v>
      </c>
      <c r="S48" s="56">
        <v>4.3E-3</v>
      </c>
      <c r="T48" s="56">
        <v>5.0000000000000001E-4</v>
      </c>
    </row>
    <row r="49" spans="1:20">
      <c r="A49" t="s">
        <v>429</v>
      </c>
      <c r="B49" t="s">
        <v>430</v>
      </c>
      <c r="C49" t="s">
        <v>96</v>
      </c>
      <c r="D49" t="s">
        <v>108</v>
      </c>
      <c r="E49" t="s">
        <v>431</v>
      </c>
      <c r="F49" t="s">
        <v>361</v>
      </c>
      <c r="G49" t="s">
        <v>383</v>
      </c>
      <c r="H49" t="s">
        <v>127</v>
      </c>
      <c r="I49" s="108" t="s">
        <v>4605</v>
      </c>
      <c r="J49" s="55">
        <v>2.27</v>
      </c>
      <c r="K49" t="s">
        <v>98</v>
      </c>
      <c r="L49" s="56">
        <v>3.2000000000000001E-2</v>
      </c>
      <c r="M49" s="56">
        <v>2.4500000000000001E-2</v>
      </c>
      <c r="N49" s="55">
        <v>11682196.189999999</v>
      </c>
      <c r="O49" s="55">
        <v>114.84</v>
      </c>
      <c r="P49" s="55">
        <v>0</v>
      </c>
      <c r="Q49" s="55">
        <v>13415.834104596001</v>
      </c>
      <c r="R49" s="56">
        <v>8.3000000000000001E-3</v>
      </c>
      <c r="S49" s="56">
        <v>6.4000000000000003E-3</v>
      </c>
      <c r="T49" s="56">
        <v>8.0000000000000004E-4</v>
      </c>
    </row>
    <row r="50" spans="1:20">
      <c r="A50" t="s">
        <v>433</v>
      </c>
      <c r="B50" t="s">
        <v>434</v>
      </c>
      <c r="C50" t="s">
        <v>96</v>
      </c>
      <c r="D50" t="s">
        <v>108</v>
      </c>
      <c r="E50" t="s">
        <v>431</v>
      </c>
      <c r="F50" t="s">
        <v>361</v>
      </c>
      <c r="G50" t="s">
        <v>383</v>
      </c>
      <c r="H50" t="s">
        <v>127</v>
      </c>
      <c r="I50" s="108" t="s">
        <v>4605</v>
      </c>
      <c r="J50" s="55">
        <v>4.04</v>
      </c>
      <c r="K50" t="s">
        <v>98</v>
      </c>
      <c r="L50" s="56">
        <v>1.14E-2</v>
      </c>
      <c r="M50" s="56">
        <v>2.5999999999999999E-2</v>
      </c>
      <c r="N50" s="55">
        <v>12727492.99</v>
      </c>
      <c r="O50" s="55">
        <v>103.86</v>
      </c>
      <c r="P50" s="55">
        <v>0</v>
      </c>
      <c r="Q50" s="55">
        <v>13218.774219413999</v>
      </c>
      <c r="R50" s="56">
        <v>5.4000000000000003E-3</v>
      </c>
      <c r="S50" s="56">
        <v>6.3E-3</v>
      </c>
      <c r="T50" s="56">
        <v>8.0000000000000004E-4</v>
      </c>
    </row>
    <row r="51" spans="1:20">
      <c r="A51" t="s">
        <v>435</v>
      </c>
      <c r="B51" t="s">
        <v>436</v>
      </c>
      <c r="C51" t="s">
        <v>96</v>
      </c>
      <c r="D51" t="s">
        <v>108</v>
      </c>
      <c r="E51" t="s">
        <v>431</v>
      </c>
      <c r="F51" t="s">
        <v>361</v>
      </c>
      <c r="G51" t="s">
        <v>383</v>
      </c>
      <c r="H51" t="s">
        <v>127</v>
      </c>
      <c r="I51" s="108" t="s">
        <v>4605</v>
      </c>
      <c r="J51" s="55">
        <v>6.3</v>
      </c>
      <c r="K51" t="s">
        <v>98</v>
      </c>
      <c r="L51" s="56">
        <v>9.1999999999999998E-3</v>
      </c>
      <c r="M51" s="56">
        <v>3.0200000000000001E-2</v>
      </c>
      <c r="N51" s="55">
        <v>18137771.609999999</v>
      </c>
      <c r="O51" s="55">
        <v>97.97</v>
      </c>
      <c r="P51" s="55">
        <v>186.28380000000001</v>
      </c>
      <c r="Q51" s="55">
        <v>17955.858646317</v>
      </c>
      <c r="R51" s="56">
        <v>9.1000000000000004E-3</v>
      </c>
      <c r="S51" s="56">
        <v>8.5000000000000006E-3</v>
      </c>
      <c r="T51" s="56">
        <v>1.1000000000000001E-3</v>
      </c>
    </row>
    <row r="52" spans="1:20">
      <c r="A52" t="s">
        <v>437</v>
      </c>
      <c r="B52" t="s">
        <v>438</v>
      </c>
      <c r="C52" t="s">
        <v>96</v>
      </c>
      <c r="D52" t="s">
        <v>108</v>
      </c>
      <c r="E52" t="s">
        <v>428</v>
      </c>
      <c r="F52" t="s">
        <v>361</v>
      </c>
      <c r="G52" t="s">
        <v>374</v>
      </c>
      <c r="H52" t="s">
        <v>177</v>
      </c>
      <c r="I52" s="108" t="s">
        <v>4605</v>
      </c>
      <c r="J52" s="55">
        <v>5.66</v>
      </c>
      <c r="K52" t="s">
        <v>98</v>
      </c>
      <c r="L52" s="56">
        <v>6.4999999999999997E-3</v>
      </c>
      <c r="M52" s="56">
        <v>2.8799999999999999E-2</v>
      </c>
      <c r="N52" s="55">
        <v>25711619.460000001</v>
      </c>
      <c r="O52" s="55">
        <v>97.78</v>
      </c>
      <c r="P52" s="55">
        <v>0</v>
      </c>
      <c r="Q52" s="55">
        <v>25140.821507987999</v>
      </c>
      <c r="R52" s="56">
        <v>1.12E-2</v>
      </c>
      <c r="S52" s="56">
        <v>1.1900000000000001E-2</v>
      </c>
      <c r="T52" s="56">
        <v>1.5E-3</v>
      </c>
    </row>
    <row r="53" spans="1:20">
      <c r="A53" t="s">
        <v>439</v>
      </c>
      <c r="B53" t="s">
        <v>440</v>
      </c>
      <c r="C53" t="s">
        <v>96</v>
      </c>
      <c r="D53" t="s">
        <v>108</v>
      </c>
      <c r="E53" t="s">
        <v>428</v>
      </c>
      <c r="F53" t="s">
        <v>361</v>
      </c>
      <c r="G53" t="s">
        <v>374</v>
      </c>
      <c r="H53" t="s">
        <v>177</v>
      </c>
      <c r="I53" s="108" t="s">
        <v>4605</v>
      </c>
      <c r="J53" s="55">
        <v>8.67</v>
      </c>
      <c r="K53" t="s">
        <v>98</v>
      </c>
      <c r="L53" s="56">
        <v>2.64E-2</v>
      </c>
      <c r="M53" s="56">
        <v>2.9600000000000001E-2</v>
      </c>
      <c r="N53" s="55">
        <v>1125963.8999999999</v>
      </c>
      <c r="O53" s="55">
        <v>99.71</v>
      </c>
      <c r="P53" s="55">
        <v>0</v>
      </c>
      <c r="Q53" s="55">
        <v>1122.6986046899999</v>
      </c>
      <c r="R53" s="56">
        <v>3.8E-3</v>
      </c>
      <c r="S53" s="56">
        <v>5.0000000000000001E-4</v>
      </c>
      <c r="T53" s="56">
        <v>1E-4</v>
      </c>
    </row>
    <row r="54" spans="1:20">
      <c r="A54" t="s">
        <v>441</v>
      </c>
      <c r="B54" t="s">
        <v>442</v>
      </c>
      <c r="C54" t="s">
        <v>96</v>
      </c>
      <c r="D54" t="s">
        <v>108</v>
      </c>
      <c r="E54" t="s">
        <v>443</v>
      </c>
      <c r="F54" t="s">
        <v>361</v>
      </c>
      <c r="G54" t="s">
        <v>383</v>
      </c>
      <c r="H54" t="s">
        <v>127</v>
      </c>
      <c r="I54" s="108" t="s">
        <v>4605</v>
      </c>
      <c r="J54" s="55">
        <v>2.0099999999999998</v>
      </c>
      <c r="K54" t="s">
        <v>98</v>
      </c>
      <c r="L54" s="56">
        <v>1.34E-2</v>
      </c>
      <c r="M54" s="56">
        <v>2.1899999999999999E-2</v>
      </c>
      <c r="N54" s="55">
        <v>2761317.44</v>
      </c>
      <c r="O54" s="55">
        <v>110.98</v>
      </c>
      <c r="P54" s="55">
        <v>0</v>
      </c>
      <c r="Q54" s="55">
        <v>3064.5100949120001</v>
      </c>
      <c r="R54" s="56">
        <v>5.1999999999999998E-3</v>
      </c>
      <c r="S54" s="56">
        <v>1.5E-3</v>
      </c>
      <c r="T54" s="56">
        <v>2.0000000000000001E-4</v>
      </c>
    </row>
    <row r="55" spans="1:20">
      <c r="A55" t="s">
        <v>444</v>
      </c>
      <c r="B55" t="s">
        <v>445</v>
      </c>
      <c r="C55" t="s">
        <v>96</v>
      </c>
      <c r="D55" t="s">
        <v>108</v>
      </c>
      <c r="E55" t="s">
        <v>443</v>
      </c>
      <c r="F55" t="s">
        <v>361</v>
      </c>
      <c r="G55" t="s">
        <v>374</v>
      </c>
      <c r="H55" t="s">
        <v>177</v>
      </c>
      <c r="I55" s="108" t="s">
        <v>4605</v>
      </c>
      <c r="J55" s="55">
        <v>3.61</v>
      </c>
      <c r="K55" t="s">
        <v>98</v>
      </c>
      <c r="L55" s="56">
        <v>1.8200000000000001E-2</v>
      </c>
      <c r="M55" s="56">
        <v>2.4299999999999999E-2</v>
      </c>
      <c r="N55" s="55">
        <v>6961936.1100000003</v>
      </c>
      <c r="O55" s="55">
        <v>109.37</v>
      </c>
      <c r="P55" s="55">
        <v>0</v>
      </c>
      <c r="Q55" s="55">
        <v>7614.2695235069996</v>
      </c>
      <c r="R55" s="56">
        <v>1.84E-2</v>
      </c>
      <c r="S55" s="56">
        <v>3.5999999999999999E-3</v>
      </c>
      <c r="T55" s="56">
        <v>5.0000000000000001E-4</v>
      </c>
    </row>
    <row r="56" spans="1:20">
      <c r="A56" t="s">
        <v>446</v>
      </c>
      <c r="B56" t="s">
        <v>447</v>
      </c>
      <c r="C56" t="s">
        <v>96</v>
      </c>
      <c r="D56" t="s">
        <v>108</v>
      </c>
      <c r="E56" t="s">
        <v>443</v>
      </c>
      <c r="F56" t="s">
        <v>361</v>
      </c>
      <c r="G56" t="s">
        <v>374</v>
      </c>
      <c r="H56" t="s">
        <v>177</v>
      </c>
      <c r="I56" s="108" t="s">
        <v>4605</v>
      </c>
      <c r="J56" s="55">
        <v>1.86</v>
      </c>
      <c r="K56" t="s">
        <v>98</v>
      </c>
      <c r="L56" s="56">
        <v>2E-3</v>
      </c>
      <c r="M56" s="56">
        <v>2.0299999999999999E-2</v>
      </c>
      <c r="N56" s="55">
        <v>5659525.3300000001</v>
      </c>
      <c r="O56" s="55">
        <v>106.67</v>
      </c>
      <c r="P56" s="55">
        <v>0</v>
      </c>
      <c r="Q56" s="55">
        <v>6037.0156695109999</v>
      </c>
      <c r="R56" s="56">
        <v>1.72E-2</v>
      </c>
      <c r="S56" s="56">
        <v>2.8999999999999998E-3</v>
      </c>
      <c r="T56" s="56">
        <v>4.0000000000000002E-4</v>
      </c>
    </row>
    <row r="57" spans="1:20">
      <c r="A57" t="s">
        <v>449</v>
      </c>
      <c r="B57" t="s">
        <v>450</v>
      </c>
      <c r="C57" t="s">
        <v>96</v>
      </c>
      <c r="D57" t="s">
        <v>108</v>
      </c>
      <c r="E57" t="s">
        <v>451</v>
      </c>
      <c r="F57" t="s">
        <v>452</v>
      </c>
      <c r="G57" t="s">
        <v>383</v>
      </c>
      <c r="H57" t="s">
        <v>127</v>
      </c>
      <c r="I57" s="108" t="s">
        <v>4605</v>
      </c>
      <c r="J57" s="55">
        <v>5.03</v>
      </c>
      <c r="K57" t="s">
        <v>98</v>
      </c>
      <c r="L57" s="56">
        <v>4.4000000000000003E-3</v>
      </c>
      <c r="M57" s="56">
        <v>2.47E-2</v>
      </c>
      <c r="N57" s="55">
        <v>3932225.99</v>
      </c>
      <c r="O57" s="55">
        <v>100.57</v>
      </c>
      <c r="P57" s="55">
        <v>0</v>
      </c>
      <c r="Q57" s="55">
        <v>3954.6396781429999</v>
      </c>
      <c r="R57" s="56">
        <v>5.1999999999999998E-3</v>
      </c>
      <c r="S57" s="56">
        <v>1.9E-3</v>
      </c>
      <c r="T57" s="56">
        <v>2.0000000000000001E-4</v>
      </c>
    </row>
    <row r="58" spans="1:20">
      <c r="A58" t="s">
        <v>454</v>
      </c>
      <c r="B58" t="s">
        <v>455</v>
      </c>
      <c r="C58" t="s">
        <v>96</v>
      </c>
      <c r="D58" t="s">
        <v>108</v>
      </c>
      <c r="E58" t="s">
        <v>456</v>
      </c>
      <c r="F58" t="s">
        <v>361</v>
      </c>
      <c r="G58" t="s">
        <v>383</v>
      </c>
      <c r="H58" t="s">
        <v>127</v>
      </c>
      <c r="I58" s="108" t="s">
        <v>4605</v>
      </c>
      <c r="J58" s="55">
        <v>2.83</v>
      </c>
      <c r="K58" t="s">
        <v>98</v>
      </c>
      <c r="L58" s="56">
        <v>1.5800000000000002E-2</v>
      </c>
      <c r="M58" s="56">
        <v>2.1999999999999999E-2</v>
      </c>
      <c r="N58" s="55">
        <v>7415152</v>
      </c>
      <c r="O58" s="55">
        <v>110.84</v>
      </c>
      <c r="P58" s="55">
        <v>0</v>
      </c>
      <c r="Q58" s="55">
        <v>8218.9544767999996</v>
      </c>
      <c r="R58" s="56">
        <v>1.5900000000000001E-2</v>
      </c>
      <c r="S58" s="56">
        <v>3.8999999999999998E-3</v>
      </c>
      <c r="T58" s="56">
        <v>5.0000000000000001E-4</v>
      </c>
    </row>
    <row r="59" spans="1:20">
      <c r="A59" t="s">
        <v>457</v>
      </c>
      <c r="B59" t="s">
        <v>458</v>
      </c>
      <c r="C59" t="s">
        <v>96</v>
      </c>
      <c r="D59" t="s">
        <v>108</v>
      </c>
      <c r="E59" t="s">
        <v>456</v>
      </c>
      <c r="F59" t="s">
        <v>361</v>
      </c>
      <c r="G59" t="s">
        <v>383</v>
      </c>
      <c r="H59" t="s">
        <v>127</v>
      </c>
      <c r="I59" s="108" t="s">
        <v>4605</v>
      </c>
      <c r="J59" s="55">
        <v>5.47</v>
      </c>
      <c r="K59" t="s">
        <v>98</v>
      </c>
      <c r="L59" s="56">
        <v>8.3999999999999995E-3</v>
      </c>
      <c r="M59" s="56">
        <v>2.5499999999999998E-2</v>
      </c>
      <c r="N59" s="55">
        <v>5770991.3899999997</v>
      </c>
      <c r="O59" s="55">
        <v>100.94</v>
      </c>
      <c r="P59" s="55">
        <v>0</v>
      </c>
      <c r="Q59" s="55">
        <v>5825.2387090660004</v>
      </c>
      <c r="R59" s="56">
        <v>1.29E-2</v>
      </c>
      <c r="S59" s="56">
        <v>2.8E-3</v>
      </c>
      <c r="T59" s="56">
        <v>4.0000000000000002E-4</v>
      </c>
    </row>
    <row r="60" spans="1:20">
      <c r="A60" t="s">
        <v>459</v>
      </c>
      <c r="B60" t="s">
        <v>460</v>
      </c>
      <c r="C60" t="s">
        <v>96</v>
      </c>
      <c r="D60" t="s">
        <v>108</v>
      </c>
      <c r="E60" t="s">
        <v>461</v>
      </c>
      <c r="F60" t="s">
        <v>331</v>
      </c>
      <c r="G60" t="s">
        <v>374</v>
      </c>
      <c r="H60" t="s">
        <v>177</v>
      </c>
      <c r="I60" s="108" t="s">
        <v>4605</v>
      </c>
      <c r="J60" s="55">
        <v>1.1299999999999999</v>
      </c>
      <c r="K60" t="s">
        <v>98</v>
      </c>
      <c r="L60" s="56">
        <v>2.4199999999999999E-2</v>
      </c>
      <c r="M60" s="56">
        <v>3.3399999999999999E-2</v>
      </c>
      <c r="N60" s="55">
        <v>360.21</v>
      </c>
      <c r="O60" s="55">
        <v>5626366</v>
      </c>
      <c r="P60" s="55">
        <v>0</v>
      </c>
      <c r="Q60" s="55">
        <v>20266.732968600001</v>
      </c>
      <c r="R60" s="56">
        <v>1.2500000000000001E-2</v>
      </c>
      <c r="S60" s="56">
        <v>9.5999999999999992E-3</v>
      </c>
      <c r="T60" s="56">
        <v>1.1999999999999999E-3</v>
      </c>
    </row>
    <row r="61" spans="1:20">
      <c r="A61" t="s">
        <v>462</v>
      </c>
      <c r="B61" t="s">
        <v>463</v>
      </c>
      <c r="C61" t="s">
        <v>96</v>
      </c>
      <c r="D61" t="s">
        <v>108</v>
      </c>
      <c r="E61" t="s">
        <v>461</v>
      </c>
      <c r="F61" t="s">
        <v>331</v>
      </c>
      <c r="G61" t="s">
        <v>374</v>
      </c>
      <c r="H61" t="s">
        <v>177</v>
      </c>
      <c r="I61" s="108" t="s">
        <v>4605</v>
      </c>
      <c r="J61" s="55">
        <v>0.74</v>
      </c>
      <c r="K61" t="s">
        <v>98</v>
      </c>
      <c r="L61" s="56">
        <v>1.95E-2</v>
      </c>
      <c r="M61" s="56">
        <v>3.4299999999999997E-2</v>
      </c>
      <c r="N61" s="55">
        <v>88.6</v>
      </c>
      <c r="O61" s="55">
        <v>5456707</v>
      </c>
      <c r="P61" s="55">
        <v>0</v>
      </c>
      <c r="Q61" s="55">
        <v>4834.6424020000004</v>
      </c>
      <c r="R61" s="56">
        <v>3.5999999999999999E-3</v>
      </c>
      <c r="S61" s="56">
        <v>2.3E-3</v>
      </c>
      <c r="T61" s="56">
        <v>2.9999999999999997E-4</v>
      </c>
    </row>
    <row r="62" spans="1:20">
      <c r="A62" t="s">
        <v>464</v>
      </c>
      <c r="B62" t="s">
        <v>465</v>
      </c>
      <c r="C62" t="s">
        <v>96</v>
      </c>
      <c r="D62" t="s">
        <v>108</v>
      </c>
      <c r="E62" t="s">
        <v>461</v>
      </c>
      <c r="F62" t="s">
        <v>331</v>
      </c>
      <c r="G62" t="s">
        <v>383</v>
      </c>
      <c r="H62" t="s">
        <v>127</v>
      </c>
      <c r="I62" s="108" t="s">
        <v>4605</v>
      </c>
      <c r="J62" s="55">
        <v>4.08</v>
      </c>
      <c r="K62" t="s">
        <v>98</v>
      </c>
      <c r="L62" s="56">
        <v>1.4999999999999999E-2</v>
      </c>
      <c r="M62" s="56">
        <v>3.0300000000000001E-2</v>
      </c>
      <c r="N62" s="55">
        <v>304.56</v>
      </c>
      <c r="O62" s="55">
        <v>5115050</v>
      </c>
      <c r="P62" s="55">
        <v>0</v>
      </c>
      <c r="Q62" s="55">
        <v>15578.396280000001</v>
      </c>
      <c r="R62" s="56">
        <v>1.0800000000000001E-2</v>
      </c>
      <c r="S62" s="56">
        <v>7.4000000000000003E-3</v>
      </c>
      <c r="T62" s="56">
        <v>8.9999999999999998E-4</v>
      </c>
    </row>
    <row r="63" spans="1:20">
      <c r="A63" t="s">
        <v>467</v>
      </c>
      <c r="B63" t="s">
        <v>468</v>
      </c>
      <c r="C63" t="s">
        <v>96</v>
      </c>
      <c r="D63" t="s">
        <v>108</v>
      </c>
      <c r="E63" t="s">
        <v>461</v>
      </c>
      <c r="F63" t="s">
        <v>331</v>
      </c>
      <c r="G63" t="s">
        <v>374</v>
      </c>
      <c r="H63" t="s">
        <v>177</v>
      </c>
      <c r="I63" s="108" t="s">
        <v>4605</v>
      </c>
      <c r="J63" s="55">
        <v>4.29</v>
      </c>
      <c r="K63" t="s">
        <v>98</v>
      </c>
      <c r="L63" s="56">
        <v>2.7799999999999998E-2</v>
      </c>
      <c r="M63" s="56">
        <v>3.1E-2</v>
      </c>
      <c r="N63" s="55">
        <v>93.77</v>
      </c>
      <c r="O63" s="55">
        <v>5529999</v>
      </c>
      <c r="P63" s="55">
        <v>0</v>
      </c>
      <c r="Q63" s="55">
        <v>5185.4800623000001</v>
      </c>
      <c r="R63" s="56">
        <v>0</v>
      </c>
      <c r="S63" s="56">
        <v>2.5000000000000001E-3</v>
      </c>
      <c r="T63" s="56">
        <v>2.9999999999999997E-4</v>
      </c>
    </row>
    <row r="64" spans="1:20">
      <c r="A64" t="s">
        <v>469</v>
      </c>
      <c r="B64" t="s">
        <v>470</v>
      </c>
      <c r="C64" t="s">
        <v>96</v>
      </c>
      <c r="D64" t="s">
        <v>108</v>
      </c>
      <c r="E64" t="s">
        <v>471</v>
      </c>
      <c r="F64" t="s">
        <v>331</v>
      </c>
      <c r="G64" t="s">
        <v>383</v>
      </c>
      <c r="H64" t="s">
        <v>127</v>
      </c>
      <c r="I64" s="108" t="s">
        <v>4605</v>
      </c>
      <c r="J64" s="55">
        <v>2.29</v>
      </c>
      <c r="K64" t="s">
        <v>98</v>
      </c>
      <c r="L64" s="56">
        <v>2.5899999999999999E-2</v>
      </c>
      <c r="M64" s="56">
        <v>2.75E-2</v>
      </c>
      <c r="N64" s="55">
        <v>466.53</v>
      </c>
      <c r="O64" s="55">
        <v>5628861</v>
      </c>
      <c r="P64" s="55">
        <v>0</v>
      </c>
      <c r="Q64" s="55">
        <v>26260.325223299998</v>
      </c>
      <c r="R64" s="56">
        <v>2.2100000000000002E-2</v>
      </c>
      <c r="S64" s="56">
        <v>1.24E-2</v>
      </c>
      <c r="T64" s="56">
        <v>1.6000000000000001E-3</v>
      </c>
    </row>
    <row r="65" spans="1:20">
      <c r="A65" t="s">
        <v>472</v>
      </c>
      <c r="B65" t="s">
        <v>473</v>
      </c>
      <c r="C65" t="s">
        <v>96</v>
      </c>
      <c r="D65" t="s">
        <v>108</v>
      </c>
      <c r="E65" t="s">
        <v>471</v>
      </c>
      <c r="F65" t="s">
        <v>331</v>
      </c>
      <c r="G65" t="s">
        <v>383</v>
      </c>
      <c r="H65" t="s">
        <v>127</v>
      </c>
      <c r="I65" s="108" t="s">
        <v>4605</v>
      </c>
      <c r="J65" s="55">
        <v>5.42</v>
      </c>
      <c r="K65" t="s">
        <v>98</v>
      </c>
      <c r="L65" s="56">
        <v>3.7100000000000001E-2</v>
      </c>
      <c r="M65" s="56">
        <v>3.3399999999999999E-2</v>
      </c>
      <c r="N65" s="55">
        <v>170.28</v>
      </c>
      <c r="O65" s="55">
        <v>5095555</v>
      </c>
      <c r="P65" s="55">
        <v>0</v>
      </c>
      <c r="Q65" s="55">
        <v>8676.7110539999994</v>
      </c>
      <c r="R65" s="56">
        <v>2.1700000000000001E-2</v>
      </c>
      <c r="S65" s="56">
        <v>4.1000000000000003E-3</v>
      </c>
      <c r="T65" s="56">
        <v>5.0000000000000001E-4</v>
      </c>
    </row>
    <row r="66" spans="1:20">
      <c r="A66" t="s">
        <v>474</v>
      </c>
      <c r="B66" t="s">
        <v>475</v>
      </c>
      <c r="C66" t="s">
        <v>96</v>
      </c>
      <c r="D66" t="s">
        <v>108</v>
      </c>
      <c r="E66" t="s">
        <v>471</v>
      </c>
      <c r="F66" t="s">
        <v>331</v>
      </c>
      <c r="G66" t="s">
        <v>383</v>
      </c>
      <c r="H66" t="s">
        <v>127</v>
      </c>
      <c r="I66" s="108" t="s">
        <v>4605</v>
      </c>
      <c r="J66" s="55">
        <v>2.5299999999999998</v>
      </c>
      <c r="K66" t="s">
        <v>98</v>
      </c>
      <c r="L66" s="56">
        <v>2.9700000000000001E-2</v>
      </c>
      <c r="M66" s="56">
        <v>3.09E-2</v>
      </c>
      <c r="N66" s="55">
        <v>184.4</v>
      </c>
      <c r="O66" s="55">
        <v>5615315</v>
      </c>
      <c r="P66" s="55">
        <v>0</v>
      </c>
      <c r="Q66" s="55">
        <v>10354.64086</v>
      </c>
      <c r="R66" s="56">
        <v>1.32E-2</v>
      </c>
      <c r="S66" s="56">
        <v>4.8999999999999998E-3</v>
      </c>
      <c r="T66" s="56">
        <v>5.9999999999999995E-4</v>
      </c>
    </row>
    <row r="67" spans="1:20">
      <c r="A67" t="s">
        <v>476</v>
      </c>
      <c r="B67" t="s">
        <v>477</v>
      </c>
      <c r="C67" t="s">
        <v>96</v>
      </c>
      <c r="D67" t="s">
        <v>108</v>
      </c>
      <c r="E67" t="s">
        <v>471</v>
      </c>
      <c r="F67" t="s">
        <v>331</v>
      </c>
      <c r="G67" t="s">
        <v>383</v>
      </c>
      <c r="H67" t="s">
        <v>127</v>
      </c>
      <c r="I67" s="108" t="s">
        <v>4605</v>
      </c>
      <c r="J67" s="55">
        <v>4.0999999999999996</v>
      </c>
      <c r="K67" t="s">
        <v>98</v>
      </c>
      <c r="L67" s="56">
        <v>8.3999999999999995E-3</v>
      </c>
      <c r="M67" s="56">
        <v>2.9100000000000001E-2</v>
      </c>
      <c r="N67" s="55">
        <v>119.33</v>
      </c>
      <c r="O67" s="55">
        <v>5012995</v>
      </c>
      <c r="P67" s="55">
        <v>0</v>
      </c>
      <c r="Q67" s="55">
        <v>5982.0069334999998</v>
      </c>
      <c r="R67" s="56">
        <v>1.4999999999999999E-2</v>
      </c>
      <c r="S67" s="56">
        <v>2.8E-3</v>
      </c>
      <c r="T67" s="56">
        <v>4.0000000000000002E-4</v>
      </c>
    </row>
    <row r="68" spans="1:20">
      <c r="A68" t="s">
        <v>478</v>
      </c>
      <c r="B68" t="s">
        <v>479</v>
      </c>
      <c r="C68" t="s">
        <v>96</v>
      </c>
      <c r="D68" t="s">
        <v>108</v>
      </c>
      <c r="E68" t="s">
        <v>471</v>
      </c>
      <c r="F68" t="s">
        <v>331</v>
      </c>
      <c r="G68" t="s">
        <v>383</v>
      </c>
      <c r="H68" t="s">
        <v>127</v>
      </c>
      <c r="I68" s="108" t="s">
        <v>4605</v>
      </c>
      <c r="J68" s="55">
        <v>4.62</v>
      </c>
      <c r="K68" t="s">
        <v>98</v>
      </c>
      <c r="L68" s="56">
        <v>3.09E-2</v>
      </c>
      <c r="M68" s="56">
        <v>3.1699999999999999E-2</v>
      </c>
      <c r="N68" s="55">
        <v>283.89</v>
      </c>
      <c r="O68" s="55">
        <v>5168240</v>
      </c>
      <c r="P68" s="55">
        <v>0</v>
      </c>
      <c r="Q68" s="55">
        <v>14672.116536</v>
      </c>
      <c r="R68" s="56">
        <v>1.49E-2</v>
      </c>
      <c r="S68" s="56">
        <v>7.0000000000000001E-3</v>
      </c>
      <c r="T68" s="56">
        <v>8.9999999999999998E-4</v>
      </c>
    </row>
    <row r="69" spans="1:20">
      <c r="A69" t="s">
        <v>480</v>
      </c>
      <c r="B69" t="s">
        <v>481</v>
      </c>
      <c r="C69" t="s">
        <v>96</v>
      </c>
      <c r="D69" t="s">
        <v>108</v>
      </c>
      <c r="E69" t="s">
        <v>471</v>
      </c>
      <c r="F69" t="s">
        <v>331</v>
      </c>
      <c r="G69" t="s">
        <v>383</v>
      </c>
      <c r="H69" t="s">
        <v>127</v>
      </c>
      <c r="I69" s="108" t="s">
        <v>4605</v>
      </c>
      <c r="J69" s="55">
        <v>1.23</v>
      </c>
      <c r="K69" t="s">
        <v>98</v>
      </c>
      <c r="L69" s="56">
        <v>2.0199999999999999E-2</v>
      </c>
      <c r="M69" s="56">
        <v>2.0500000000000001E-2</v>
      </c>
      <c r="N69" s="55">
        <v>211.16</v>
      </c>
      <c r="O69" s="55">
        <v>5652776</v>
      </c>
      <c r="P69" s="55">
        <v>0</v>
      </c>
      <c r="Q69" s="55">
        <v>11936.401801600001</v>
      </c>
      <c r="R69" s="56">
        <v>0.01</v>
      </c>
      <c r="S69" s="56">
        <v>5.7000000000000002E-3</v>
      </c>
      <c r="T69" s="56">
        <v>6.9999999999999999E-4</v>
      </c>
    </row>
    <row r="70" spans="1:20">
      <c r="A70" t="s">
        <v>482</v>
      </c>
      <c r="B70" t="s">
        <v>483</v>
      </c>
      <c r="C70" t="s">
        <v>96</v>
      </c>
      <c r="D70" t="s">
        <v>108</v>
      </c>
      <c r="E70" t="s">
        <v>484</v>
      </c>
      <c r="F70" t="s">
        <v>110</v>
      </c>
      <c r="G70" t="s">
        <v>374</v>
      </c>
      <c r="H70" t="s">
        <v>177</v>
      </c>
      <c r="I70" s="108" t="s">
        <v>4605</v>
      </c>
      <c r="J70" s="55">
        <v>1.32</v>
      </c>
      <c r="K70" t="s">
        <v>98</v>
      </c>
      <c r="L70" s="56">
        <v>1.7999999999999999E-2</v>
      </c>
      <c r="M70" s="56">
        <v>2.0899999999999998E-2</v>
      </c>
      <c r="N70" s="55">
        <v>3819006.79</v>
      </c>
      <c r="O70" s="55">
        <v>111.63</v>
      </c>
      <c r="P70" s="55">
        <v>0</v>
      </c>
      <c r="Q70" s="55">
        <v>4263.1572796769997</v>
      </c>
      <c r="R70" s="56">
        <v>3.8999999999999998E-3</v>
      </c>
      <c r="S70" s="56">
        <v>2E-3</v>
      </c>
      <c r="T70" s="56">
        <v>2.9999999999999997E-4</v>
      </c>
    </row>
    <row r="71" spans="1:20">
      <c r="A71" t="s">
        <v>485</v>
      </c>
      <c r="B71" t="s">
        <v>486</v>
      </c>
      <c r="C71" t="s">
        <v>96</v>
      </c>
      <c r="D71" t="s">
        <v>108</v>
      </c>
      <c r="E71" t="s">
        <v>484</v>
      </c>
      <c r="F71" t="s">
        <v>110</v>
      </c>
      <c r="G71" t="s">
        <v>374</v>
      </c>
      <c r="H71" t="s">
        <v>177</v>
      </c>
      <c r="I71" s="108" t="s">
        <v>4605</v>
      </c>
      <c r="J71" s="55">
        <v>3.83</v>
      </c>
      <c r="K71" t="s">
        <v>98</v>
      </c>
      <c r="L71" s="56">
        <v>2.1999999999999999E-2</v>
      </c>
      <c r="M71" s="56">
        <v>2.7900000000000001E-2</v>
      </c>
      <c r="N71" s="55">
        <v>3164765.69</v>
      </c>
      <c r="O71" s="55">
        <v>100.93</v>
      </c>
      <c r="P71" s="55">
        <v>0</v>
      </c>
      <c r="Q71" s="55">
        <v>3194.1980109169999</v>
      </c>
      <c r="R71" s="56">
        <v>1.12E-2</v>
      </c>
      <c r="S71" s="56">
        <v>1.5E-3</v>
      </c>
      <c r="T71" s="56">
        <v>2.0000000000000001E-4</v>
      </c>
    </row>
    <row r="72" spans="1:20">
      <c r="A72" t="s">
        <v>487</v>
      </c>
      <c r="B72" t="s">
        <v>488</v>
      </c>
      <c r="C72" t="s">
        <v>96</v>
      </c>
      <c r="D72" t="s">
        <v>108</v>
      </c>
      <c r="E72" t="s">
        <v>489</v>
      </c>
      <c r="F72" t="s">
        <v>361</v>
      </c>
      <c r="G72" t="s">
        <v>490</v>
      </c>
      <c r="H72" t="s">
        <v>177</v>
      </c>
      <c r="I72" s="108" t="s">
        <v>4605</v>
      </c>
      <c r="J72" s="55">
        <v>1.99</v>
      </c>
      <c r="K72" t="s">
        <v>98</v>
      </c>
      <c r="L72" s="56">
        <v>1.4E-2</v>
      </c>
      <c r="M72" s="56">
        <v>2.6100000000000002E-2</v>
      </c>
      <c r="N72" s="55">
        <v>4868956.03</v>
      </c>
      <c r="O72" s="55">
        <v>109.74</v>
      </c>
      <c r="P72" s="55">
        <v>0</v>
      </c>
      <c r="Q72" s="55">
        <v>5343.1923473220004</v>
      </c>
      <c r="R72" s="56">
        <v>5.4999999999999997E-3</v>
      </c>
      <c r="S72" s="56">
        <v>2.5000000000000001E-3</v>
      </c>
      <c r="T72" s="56">
        <v>2.9999999999999997E-4</v>
      </c>
    </row>
    <row r="73" spans="1:20">
      <c r="A73" t="s">
        <v>491</v>
      </c>
      <c r="B73" t="s">
        <v>492</v>
      </c>
      <c r="C73" t="s">
        <v>96</v>
      </c>
      <c r="D73" t="s">
        <v>108</v>
      </c>
      <c r="E73" t="s">
        <v>414</v>
      </c>
      <c r="F73" t="s">
        <v>361</v>
      </c>
      <c r="G73" t="s">
        <v>490</v>
      </c>
      <c r="H73" t="s">
        <v>177</v>
      </c>
      <c r="I73" s="108" t="s">
        <v>4605</v>
      </c>
      <c r="J73" s="55">
        <v>1.94</v>
      </c>
      <c r="K73" t="s">
        <v>98</v>
      </c>
      <c r="L73" s="56">
        <v>2.1499999999999998E-2</v>
      </c>
      <c r="M73" s="56">
        <v>2.7E-2</v>
      </c>
      <c r="N73" s="55">
        <v>14430830.49</v>
      </c>
      <c r="O73" s="55">
        <v>112.03</v>
      </c>
      <c r="P73" s="55">
        <v>0</v>
      </c>
      <c r="Q73" s="55">
        <v>16166.859397947001</v>
      </c>
      <c r="R73" s="56">
        <v>7.4000000000000003E-3</v>
      </c>
      <c r="S73" s="56">
        <v>7.7000000000000002E-3</v>
      </c>
      <c r="T73" s="56">
        <v>1E-3</v>
      </c>
    </row>
    <row r="74" spans="1:20">
      <c r="A74" t="s">
        <v>493</v>
      </c>
      <c r="B74" t="s">
        <v>494</v>
      </c>
      <c r="C74" t="s">
        <v>96</v>
      </c>
      <c r="D74" t="s">
        <v>108</v>
      </c>
      <c r="E74" t="s">
        <v>414</v>
      </c>
      <c r="F74" t="s">
        <v>361</v>
      </c>
      <c r="G74" t="s">
        <v>490</v>
      </c>
      <c r="H74" t="s">
        <v>177</v>
      </c>
      <c r="I74" s="108" t="s">
        <v>4605</v>
      </c>
      <c r="J74" s="55">
        <v>6.99</v>
      </c>
      <c r="K74" t="s">
        <v>98</v>
      </c>
      <c r="L74" s="56">
        <v>1.15E-2</v>
      </c>
      <c r="M74" s="56">
        <v>3.5000000000000003E-2</v>
      </c>
      <c r="N74" s="55">
        <v>9274499.4000000004</v>
      </c>
      <c r="O74" s="55">
        <v>94.63</v>
      </c>
      <c r="P74" s="55">
        <v>0</v>
      </c>
      <c r="Q74" s="55">
        <v>8776.4587822199992</v>
      </c>
      <c r="R74" s="56">
        <v>2.0199999999999999E-2</v>
      </c>
      <c r="S74" s="56">
        <v>4.1999999999999997E-3</v>
      </c>
      <c r="T74" s="56">
        <v>5.0000000000000001E-4</v>
      </c>
    </row>
    <row r="75" spans="1:20">
      <c r="A75" t="s">
        <v>496</v>
      </c>
      <c r="B75" t="s">
        <v>497</v>
      </c>
      <c r="C75" t="s">
        <v>96</v>
      </c>
      <c r="D75" t="s">
        <v>108</v>
      </c>
      <c r="E75" t="s">
        <v>498</v>
      </c>
      <c r="F75" t="s">
        <v>499</v>
      </c>
      <c r="G75" t="s">
        <v>490</v>
      </c>
      <c r="H75" t="s">
        <v>177</v>
      </c>
      <c r="I75" s="108" t="s">
        <v>4605</v>
      </c>
      <c r="J75" s="55">
        <v>5.92</v>
      </c>
      <c r="K75" t="s">
        <v>98</v>
      </c>
      <c r="L75" s="56">
        <v>5.1499999999999997E-2</v>
      </c>
      <c r="M75" s="56">
        <v>2.9499999999999998E-2</v>
      </c>
      <c r="N75" s="55">
        <v>18587869.25</v>
      </c>
      <c r="O75" s="55">
        <v>153</v>
      </c>
      <c r="P75" s="55">
        <v>0</v>
      </c>
      <c r="Q75" s="55">
        <v>28439.439952500001</v>
      </c>
      <c r="R75" s="56">
        <v>5.8999999999999999E-3</v>
      </c>
      <c r="S75" s="56">
        <v>1.35E-2</v>
      </c>
      <c r="T75" s="56">
        <v>1.6999999999999999E-3</v>
      </c>
    </row>
    <row r="76" spans="1:20">
      <c r="A76" t="s">
        <v>500</v>
      </c>
      <c r="B76" t="s">
        <v>501</v>
      </c>
      <c r="C76" t="s">
        <v>96</v>
      </c>
      <c r="D76" t="s">
        <v>108</v>
      </c>
      <c r="E76" t="s">
        <v>502</v>
      </c>
      <c r="F76" t="s">
        <v>113</v>
      </c>
      <c r="G76" t="s">
        <v>503</v>
      </c>
      <c r="H76" t="s">
        <v>127</v>
      </c>
      <c r="I76" s="108" t="s">
        <v>4605</v>
      </c>
      <c r="J76" s="55">
        <v>1.39</v>
      </c>
      <c r="K76" t="s">
        <v>98</v>
      </c>
      <c r="L76" s="56">
        <v>2.1999999999999999E-2</v>
      </c>
      <c r="M76" s="56">
        <v>1.72E-2</v>
      </c>
      <c r="N76" s="55">
        <v>62693.440000000002</v>
      </c>
      <c r="O76" s="55">
        <v>112.59</v>
      </c>
      <c r="P76" s="55">
        <v>0</v>
      </c>
      <c r="Q76" s="55">
        <v>70.586544095999997</v>
      </c>
      <c r="R76" s="56">
        <v>1E-4</v>
      </c>
      <c r="S76" s="56">
        <v>0</v>
      </c>
      <c r="T76" s="56">
        <v>0</v>
      </c>
    </row>
    <row r="77" spans="1:20">
      <c r="A77" t="s">
        <v>504</v>
      </c>
      <c r="B77" t="s">
        <v>505</v>
      </c>
      <c r="C77" t="s">
        <v>96</v>
      </c>
      <c r="D77" t="s">
        <v>108</v>
      </c>
      <c r="E77" t="s">
        <v>502</v>
      </c>
      <c r="F77" t="s">
        <v>113</v>
      </c>
      <c r="G77" t="s">
        <v>503</v>
      </c>
      <c r="H77" t="s">
        <v>127</v>
      </c>
      <c r="I77" s="108" t="s">
        <v>4605</v>
      </c>
      <c r="J77" s="55">
        <v>4.24</v>
      </c>
      <c r="K77" t="s">
        <v>98</v>
      </c>
      <c r="L77" s="56">
        <v>1.7000000000000001E-2</v>
      </c>
      <c r="M77" s="56">
        <v>2.23E-2</v>
      </c>
      <c r="N77" s="55">
        <v>89009</v>
      </c>
      <c r="O77" s="55">
        <v>107.55</v>
      </c>
      <c r="P77" s="55">
        <v>0</v>
      </c>
      <c r="Q77" s="55">
        <v>95.729179500000001</v>
      </c>
      <c r="R77" s="56">
        <v>1E-4</v>
      </c>
      <c r="S77" s="56">
        <v>0</v>
      </c>
      <c r="T77" s="56">
        <v>0</v>
      </c>
    </row>
    <row r="78" spans="1:20">
      <c r="A78" t="s">
        <v>506</v>
      </c>
      <c r="B78" t="s">
        <v>507</v>
      </c>
      <c r="C78" t="s">
        <v>96</v>
      </c>
      <c r="D78" t="s">
        <v>108</v>
      </c>
      <c r="E78" t="s">
        <v>502</v>
      </c>
      <c r="F78" t="s">
        <v>113</v>
      </c>
      <c r="G78" t="s">
        <v>503</v>
      </c>
      <c r="H78" t="s">
        <v>127</v>
      </c>
      <c r="I78" s="108" t="s">
        <v>4605</v>
      </c>
      <c r="J78" s="55">
        <v>9.08</v>
      </c>
      <c r="K78" t="s">
        <v>98</v>
      </c>
      <c r="L78" s="56">
        <v>5.7999999999999996E-3</v>
      </c>
      <c r="M78" s="56">
        <v>2.81E-2</v>
      </c>
      <c r="N78" s="55">
        <v>1675861.53</v>
      </c>
      <c r="O78" s="55">
        <v>89.1</v>
      </c>
      <c r="P78" s="55">
        <v>0</v>
      </c>
      <c r="Q78" s="55">
        <v>1493.19262323</v>
      </c>
      <c r="R78" s="56">
        <v>3.5000000000000001E-3</v>
      </c>
      <c r="S78" s="56">
        <v>6.9999999999999999E-4</v>
      </c>
      <c r="T78" s="56">
        <v>1E-4</v>
      </c>
    </row>
    <row r="79" spans="1:20">
      <c r="A79" t="s">
        <v>508</v>
      </c>
      <c r="B79" t="s">
        <v>509</v>
      </c>
      <c r="C79" t="s">
        <v>96</v>
      </c>
      <c r="D79" t="s">
        <v>108</v>
      </c>
      <c r="E79" t="s">
        <v>443</v>
      </c>
      <c r="F79" t="s">
        <v>361</v>
      </c>
      <c r="G79" t="s">
        <v>503</v>
      </c>
      <c r="H79" t="s">
        <v>127</v>
      </c>
      <c r="I79" s="108" t="s">
        <v>4605</v>
      </c>
      <c r="J79" s="55">
        <v>1.92</v>
      </c>
      <c r="K79" t="s">
        <v>98</v>
      </c>
      <c r="L79" s="56">
        <v>1.95E-2</v>
      </c>
      <c r="M79" s="56">
        <v>2.5100000000000001E-2</v>
      </c>
      <c r="N79" s="55">
        <v>3942842.25</v>
      </c>
      <c r="O79" s="55">
        <v>111.32</v>
      </c>
      <c r="P79" s="55">
        <v>0</v>
      </c>
      <c r="Q79" s="55">
        <v>4389.1719927000004</v>
      </c>
      <c r="R79" s="56">
        <v>6.8999999999999999E-3</v>
      </c>
      <c r="S79" s="56">
        <v>2.0999999999999999E-3</v>
      </c>
      <c r="T79" s="56">
        <v>2.9999999999999997E-4</v>
      </c>
    </row>
    <row r="80" spans="1:20">
      <c r="A80" t="s">
        <v>510</v>
      </c>
      <c r="B80" t="s">
        <v>511</v>
      </c>
      <c r="C80" t="s">
        <v>96</v>
      </c>
      <c r="D80" t="s">
        <v>108</v>
      </c>
      <c r="E80" t="s">
        <v>443</v>
      </c>
      <c r="F80" t="s">
        <v>361</v>
      </c>
      <c r="G80" t="s">
        <v>503</v>
      </c>
      <c r="H80" t="s">
        <v>127</v>
      </c>
      <c r="I80" s="108" t="s">
        <v>4605</v>
      </c>
      <c r="J80" s="55">
        <v>4.9000000000000004</v>
      </c>
      <c r="K80" t="s">
        <v>98</v>
      </c>
      <c r="L80" s="56">
        <v>1.17E-2</v>
      </c>
      <c r="M80" s="56">
        <v>3.39E-2</v>
      </c>
      <c r="N80" s="55">
        <v>1179521.5900000001</v>
      </c>
      <c r="O80" s="55">
        <v>100.03</v>
      </c>
      <c r="P80" s="55">
        <v>0</v>
      </c>
      <c r="Q80" s="55">
        <v>1179.875446477</v>
      </c>
      <c r="R80" s="56">
        <v>1.6000000000000001E-3</v>
      </c>
      <c r="S80" s="56">
        <v>5.9999999999999995E-4</v>
      </c>
      <c r="T80" s="56">
        <v>1E-4</v>
      </c>
    </row>
    <row r="81" spans="1:20">
      <c r="A81" t="s">
        <v>512</v>
      </c>
      <c r="B81" t="s">
        <v>513</v>
      </c>
      <c r="C81" t="s">
        <v>96</v>
      </c>
      <c r="D81" t="s">
        <v>108</v>
      </c>
      <c r="E81" t="s">
        <v>443</v>
      </c>
      <c r="F81" t="s">
        <v>361</v>
      </c>
      <c r="G81" t="s">
        <v>503</v>
      </c>
      <c r="H81" t="s">
        <v>127</v>
      </c>
      <c r="I81" s="108" t="s">
        <v>4605</v>
      </c>
      <c r="J81" s="55">
        <v>4.92</v>
      </c>
      <c r="K81" t="s">
        <v>98</v>
      </c>
      <c r="L81" s="56">
        <v>1.3299999999999999E-2</v>
      </c>
      <c r="M81" s="56">
        <v>3.39E-2</v>
      </c>
      <c r="N81" s="55">
        <v>17962914.960000001</v>
      </c>
      <c r="O81" s="55">
        <v>101.09</v>
      </c>
      <c r="P81" s="55">
        <v>0</v>
      </c>
      <c r="Q81" s="55">
        <v>18158.710733063999</v>
      </c>
      <c r="R81" s="56">
        <v>1.5100000000000001E-2</v>
      </c>
      <c r="S81" s="56">
        <v>8.6E-3</v>
      </c>
      <c r="T81" s="56">
        <v>1.1000000000000001E-3</v>
      </c>
    </row>
    <row r="82" spans="1:20">
      <c r="A82" t="s">
        <v>514</v>
      </c>
      <c r="B82" t="s">
        <v>515</v>
      </c>
      <c r="C82" t="s">
        <v>96</v>
      </c>
      <c r="D82" t="s">
        <v>108</v>
      </c>
      <c r="E82" t="s">
        <v>443</v>
      </c>
      <c r="F82" t="s">
        <v>361</v>
      </c>
      <c r="G82" t="s">
        <v>490</v>
      </c>
      <c r="H82" t="s">
        <v>177</v>
      </c>
      <c r="I82" s="108" t="s">
        <v>4605</v>
      </c>
      <c r="J82" s="55">
        <v>5.6</v>
      </c>
      <c r="K82" t="s">
        <v>98</v>
      </c>
      <c r="L82" s="56">
        <v>1.8700000000000001E-2</v>
      </c>
      <c r="M82" s="56">
        <v>3.5200000000000002E-2</v>
      </c>
      <c r="N82" s="55">
        <v>9807956.3699999992</v>
      </c>
      <c r="O82" s="55">
        <v>97.98</v>
      </c>
      <c r="P82" s="55">
        <v>0</v>
      </c>
      <c r="Q82" s="55">
        <v>9609.8356513260005</v>
      </c>
      <c r="R82" s="56">
        <v>1.7500000000000002E-2</v>
      </c>
      <c r="S82" s="56">
        <v>4.5999999999999999E-3</v>
      </c>
      <c r="T82" s="56">
        <v>5.9999999999999995E-4</v>
      </c>
    </row>
    <row r="83" spans="1:20">
      <c r="A83" t="s">
        <v>516</v>
      </c>
      <c r="B83" t="s">
        <v>517</v>
      </c>
      <c r="C83" t="s">
        <v>96</v>
      </c>
      <c r="D83" t="s">
        <v>108</v>
      </c>
      <c r="E83" t="s">
        <v>443</v>
      </c>
      <c r="F83" t="s">
        <v>361</v>
      </c>
      <c r="G83" t="s">
        <v>503</v>
      </c>
      <c r="H83" t="s">
        <v>127</v>
      </c>
      <c r="I83" s="108" t="s">
        <v>4605</v>
      </c>
      <c r="J83" s="55">
        <v>3.24</v>
      </c>
      <c r="K83" t="s">
        <v>98</v>
      </c>
      <c r="L83" s="56">
        <v>3.3500000000000002E-2</v>
      </c>
      <c r="M83" s="56">
        <v>2.81E-2</v>
      </c>
      <c r="N83" s="55">
        <v>4060048</v>
      </c>
      <c r="O83" s="55">
        <v>114.41</v>
      </c>
      <c r="P83" s="55">
        <v>0</v>
      </c>
      <c r="Q83" s="55">
        <v>4645.1009168</v>
      </c>
      <c r="R83" s="56">
        <v>9.7999999999999997E-3</v>
      </c>
      <c r="S83" s="56">
        <v>2.2000000000000001E-3</v>
      </c>
      <c r="T83" s="56">
        <v>2.9999999999999997E-4</v>
      </c>
    </row>
    <row r="84" spans="1:20">
      <c r="A84" t="s">
        <v>518</v>
      </c>
      <c r="B84" t="s">
        <v>519</v>
      </c>
      <c r="C84" t="s">
        <v>96</v>
      </c>
      <c r="D84" t="s">
        <v>108</v>
      </c>
      <c r="E84" t="s">
        <v>520</v>
      </c>
      <c r="F84" t="s">
        <v>331</v>
      </c>
      <c r="G84" t="s">
        <v>503</v>
      </c>
      <c r="H84" t="s">
        <v>127</v>
      </c>
      <c r="I84" s="108" t="s">
        <v>4605</v>
      </c>
      <c r="J84" s="55">
        <v>4.13</v>
      </c>
      <c r="K84" t="s">
        <v>98</v>
      </c>
      <c r="L84" s="56">
        <v>1.09E-2</v>
      </c>
      <c r="M84" s="56">
        <v>3.4599999999999999E-2</v>
      </c>
      <c r="N84" s="55">
        <v>373.6</v>
      </c>
      <c r="O84" s="55">
        <v>4925250</v>
      </c>
      <c r="P84" s="55">
        <v>0</v>
      </c>
      <c r="Q84" s="55">
        <v>18400.734</v>
      </c>
      <c r="R84" s="56">
        <v>2.06E-2</v>
      </c>
      <c r="S84" s="56">
        <v>8.6999999999999994E-3</v>
      </c>
      <c r="T84" s="56">
        <v>1.1000000000000001E-3</v>
      </c>
    </row>
    <row r="85" spans="1:20">
      <c r="A85" t="s">
        <v>521</v>
      </c>
      <c r="B85" t="s">
        <v>522</v>
      </c>
      <c r="C85" t="s">
        <v>96</v>
      </c>
      <c r="D85" t="s">
        <v>108</v>
      </c>
      <c r="E85" t="s">
        <v>520</v>
      </c>
      <c r="F85" t="s">
        <v>331</v>
      </c>
      <c r="G85" t="s">
        <v>503</v>
      </c>
      <c r="H85" t="s">
        <v>127</v>
      </c>
      <c r="I85" s="108" t="s">
        <v>4605</v>
      </c>
      <c r="J85" s="55">
        <v>4.7699999999999996</v>
      </c>
      <c r="K85" t="s">
        <v>98</v>
      </c>
      <c r="L85" s="56">
        <v>2.9899999999999999E-2</v>
      </c>
      <c r="M85" s="56">
        <v>3.4500000000000003E-2</v>
      </c>
      <c r="N85" s="55">
        <v>306.58999999999997</v>
      </c>
      <c r="O85" s="55">
        <v>5209470</v>
      </c>
      <c r="P85" s="55">
        <v>0</v>
      </c>
      <c r="Q85" s="55">
        <v>15971.714072999999</v>
      </c>
      <c r="R85" s="56">
        <v>1.9199999999999998E-2</v>
      </c>
      <c r="S85" s="56">
        <v>7.6E-3</v>
      </c>
      <c r="T85" s="56">
        <v>1E-3</v>
      </c>
    </row>
    <row r="86" spans="1:20">
      <c r="A86" t="s">
        <v>524</v>
      </c>
      <c r="B86" t="s">
        <v>525</v>
      </c>
      <c r="C86" t="s">
        <v>96</v>
      </c>
      <c r="D86" t="s">
        <v>108</v>
      </c>
      <c r="E86" t="s">
        <v>520</v>
      </c>
      <c r="F86" t="s">
        <v>331</v>
      </c>
      <c r="G86" t="s">
        <v>503</v>
      </c>
      <c r="H86" t="s">
        <v>127</v>
      </c>
      <c r="I86" s="108" t="s">
        <v>4605</v>
      </c>
      <c r="J86" s="55">
        <v>2.4</v>
      </c>
      <c r="K86" t="s">
        <v>98</v>
      </c>
      <c r="L86" s="56">
        <v>2.3199999999999998E-2</v>
      </c>
      <c r="M86" s="56">
        <v>2.5499999999999998E-2</v>
      </c>
      <c r="N86" s="55">
        <v>44.12</v>
      </c>
      <c r="O86" s="55">
        <v>5612952</v>
      </c>
      <c r="P86" s="55">
        <v>0</v>
      </c>
      <c r="Q86" s="55">
        <v>2476.4344224000001</v>
      </c>
      <c r="R86" s="56">
        <v>7.4000000000000003E-3</v>
      </c>
      <c r="S86" s="56">
        <v>1.1999999999999999E-3</v>
      </c>
      <c r="T86" s="56">
        <v>2.0000000000000001E-4</v>
      </c>
    </row>
    <row r="87" spans="1:20">
      <c r="A87" t="s">
        <v>526</v>
      </c>
      <c r="B87" t="s">
        <v>527</v>
      </c>
      <c r="C87" t="s">
        <v>96</v>
      </c>
      <c r="D87" t="s">
        <v>108</v>
      </c>
      <c r="E87" t="s">
        <v>528</v>
      </c>
      <c r="F87" t="s">
        <v>331</v>
      </c>
      <c r="G87" t="s">
        <v>503</v>
      </c>
      <c r="H87" t="s">
        <v>127</v>
      </c>
      <c r="I87" s="108" t="s">
        <v>4605</v>
      </c>
      <c r="J87" s="55">
        <v>2.42</v>
      </c>
      <c r="K87" t="s">
        <v>98</v>
      </c>
      <c r="L87" s="56">
        <v>2.4199999999999999E-2</v>
      </c>
      <c r="M87" s="56">
        <v>2.86E-2</v>
      </c>
      <c r="N87" s="55">
        <v>434.23</v>
      </c>
      <c r="O87" s="55">
        <v>5585000</v>
      </c>
      <c r="P87" s="55">
        <v>0</v>
      </c>
      <c r="Q87" s="55">
        <v>24251.745500000001</v>
      </c>
      <c r="R87" s="56">
        <v>1.43E-2</v>
      </c>
      <c r="S87" s="56">
        <v>1.15E-2</v>
      </c>
      <c r="T87" s="56">
        <v>1.5E-3</v>
      </c>
    </row>
    <row r="88" spans="1:20">
      <c r="A88" t="s">
        <v>529</v>
      </c>
      <c r="B88" t="s">
        <v>530</v>
      </c>
      <c r="C88" t="s">
        <v>96</v>
      </c>
      <c r="D88" t="s">
        <v>108</v>
      </c>
      <c r="E88" t="s">
        <v>528</v>
      </c>
      <c r="F88" t="s">
        <v>331</v>
      </c>
      <c r="G88" t="s">
        <v>503</v>
      </c>
      <c r="H88" t="s">
        <v>127</v>
      </c>
      <c r="I88" s="108" t="s">
        <v>4605</v>
      </c>
      <c r="J88" s="55">
        <v>1.8</v>
      </c>
      <c r="K88" t="s">
        <v>98</v>
      </c>
      <c r="L88" s="56">
        <v>1.46E-2</v>
      </c>
      <c r="M88" s="56">
        <v>2.4500000000000001E-2</v>
      </c>
      <c r="N88" s="55">
        <v>420.11</v>
      </c>
      <c r="O88" s="55">
        <v>5454999</v>
      </c>
      <c r="P88" s="55">
        <v>0</v>
      </c>
      <c r="Q88" s="55">
        <v>22916.996298900001</v>
      </c>
      <c r="R88" s="56">
        <v>1.5800000000000002E-2</v>
      </c>
      <c r="S88" s="56">
        <v>1.09E-2</v>
      </c>
      <c r="T88" s="56">
        <v>1.4E-3</v>
      </c>
    </row>
    <row r="89" spans="1:20">
      <c r="A89" t="s">
        <v>531</v>
      </c>
      <c r="B89" t="s">
        <v>532</v>
      </c>
      <c r="C89" t="s">
        <v>96</v>
      </c>
      <c r="D89" t="s">
        <v>108</v>
      </c>
      <c r="E89" t="s">
        <v>528</v>
      </c>
      <c r="F89" t="s">
        <v>331</v>
      </c>
      <c r="G89" t="s">
        <v>503</v>
      </c>
      <c r="H89" t="s">
        <v>127</v>
      </c>
      <c r="I89" s="108" t="s">
        <v>4605</v>
      </c>
      <c r="J89" s="55">
        <v>3.81</v>
      </c>
      <c r="K89" t="s">
        <v>98</v>
      </c>
      <c r="L89" s="56">
        <v>2E-3</v>
      </c>
      <c r="M89" s="56">
        <v>3.0599999999999999E-2</v>
      </c>
      <c r="N89" s="55">
        <v>259.25</v>
      </c>
      <c r="O89" s="55">
        <v>4882000</v>
      </c>
      <c r="P89" s="55">
        <v>0</v>
      </c>
      <c r="Q89" s="55">
        <v>12656.584999999999</v>
      </c>
      <c r="R89" s="56">
        <v>2.2599999999999999E-2</v>
      </c>
      <c r="S89" s="56">
        <v>6.0000000000000001E-3</v>
      </c>
      <c r="T89" s="56">
        <v>8.0000000000000004E-4</v>
      </c>
    </row>
    <row r="90" spans="1:20">
      <c r="A90" t="s">
        <v>533</v>
      </c>
      <c r="B90" t="s">
        <v>534</v>
      </c>
      <c r="C90" t="s">
        <v>96</v>
      </c>
      <c r="D90" t="s">
        <v>108</v>
      </c>
      <c r="E90" t="s">
        <v>528</v>
      </c>
      <c r="F90" t="s">
        <v>331</v>
      </c>
      <c r="G90" t="s">
        <v>503</v>
      </c>
      <c r="H90" t="s">
        <v>127</v>
      </c>
      <c r="I90" s="108" t="s">
        <v>4605</v>
      </c>
      <c r="J90" s="55">
        <v>4.6100000000000003</v>
      </c>
      <c r="K90" t="s">
        <v>98</v>
      </c>
      <c r="L90" s="56">
        <v>3.1899999999999998E-2</v>
      </c>
      <c r="M90" s="56">
        <v>3.32E-2</v>
      </c>
      <c r="N90" s="55">
        <v>351.82</v>
      </c>
      <c r="O90" s="55">
        <v>5151111</v>
      </c>
      <c r="P90" s="55">
        <v>0</v>
      </c>
      <c r="Q90" s="55">
        <v>18122.638720200001</v>
      </c>
      <c r="R90" s="56">
        <v>2.0799999999999999E-2</v>
      </c>
      <c r="S90" s="56">
        <v>8.6E-3</v>
      </c>
      <c r="T90" s="56">
        <v>1.1000000000000001E-3</v>
      </c>
    </row>
    <row r="91" spans="1:20">
      <c r="A91" t="s">
        <v>535</v>
      </c>
      <c r="B91" t="s">
        <v>536</v>
      </c>
      <c r="C91" t="s">
        <v>96</v>
      </c>
      <c r="D91" t="s">
        <v>108</v>
      </c>
      <c r="E91" t="s">
        <v>537</v>
      </c>
      <c r="F91" t="s">
        <v>452</v>
      </c>
      <c r="G91" t="s">
        <v>490</v>
      </c>
      <c r="H91" t="s">
        <v>177</v>
      </c>
      <c r="I91" s="108" t="s">
        <v>4605</v>
      </c>
      <c r="J91" s="55">
        <v>0.41</v>
      </c>
      <c r="K91" t="s">
        <v>98</v>
      </c>
      <c r="L91" s="56">
        <v>3.85E-2</v>
      </c>
      <c r="M91" s="56">
        <v>3.4599999999999999E-2</v>
      </c>
      <c r="N91" s="55">
        <v>2684895.41</v>
      </c>
      <c r="O91" s="55">
        <v>115.64</v>
      </c>
      <c r="P91" s="55">
        <v>0</v>
      </c>
      <c r="Q91" s="55">
        <v>3104.813052124</v>
      </c>
      <c r="R91" s="56">
        <v>1.0699999999999999E-2</v>
      </c>
      <c r="S91" s="56">
        <v>1.5E-3</v>
      </c>
      <c r="T91" s="56">
        <v>2.0000000000000001E-4</v>
      </c>
    </row>
    <row r="92" spans="1:20">
      <c r="A92" t="s">
        <v>538</v>
      </c>
      <c r="B92" t="s">
        <v>539</v>
      </c>
      <c r="C92" t="s">
        <v>96</v>
      </c>
      <c r="D92" t="s">
        <v>108</v>
      </c>
      <c r="E92" t="s">
        <v>456</v>
      </c>
      <c r="F92" t="s">
        <v>361</v>
      </c>
      <c r="G92" t="s">
        <v>503</v>
      </c>
      <c r="H92" t="s">
        <v>127</v>
      </c>
      <c r="I92" s="108" t="s">
        <v>4605</v>
      </c>
      <c r="J92" s="55">
        <v>3.89</v>
      </c>
      <c r="K92" t="s">
        <v>98</v>
      </c>
      <c r="L92" s="56">
        <v>2.4E-2</v>
      </c>
      <c r="M92" s="56">
        <v>2.5600000000000001E-2</v>
      </c>
      <c r="N92" s="55">
        <v>8351871.2300000004</v>
      </c>
      <c r="O92" s="55">
        <v>112.91</v>
      </c>
      <c r="P92" s="55">
        <v>0</v>
      </c>
      <c r="Q92" s="55">
        <v>9430.0978057930006</v>
      </c>
      <c r="R92" s="56">
        <v>7.7000000000000002E-3</v>
      </c>
      <c r="S92" s="56">
        <v>4.4999999999999997E-3</v>
      </c>
      <c r="T92" s="56">
        <v>5.9999999999999995E-4</v>
      </c>
    </row>
    <row r="93" spans="1:20">
      <c r="A93" t="s">
        <v>540</v>
      </c>
      <c r="B93" t="s">
        <v>541</v>
      </c>
      <c r="C93" t="s">
        <v>96</v>
      </c>
      <c r="D93" t="s">
        <v>108</v>
      </c>
      <c r="E93" t="s">
        <v>456</v>
      </c>
      <c r="F93" t="s">
        <v>361</v>
      </c>
      <c r="G93" t="s">
        <v>503</v>
      </c>
      <c r="H93" t="s">
        <v>127</v>
      </c>
      <c r="I93" s="108" t="s">
        <v>4605</v>
      </c>
      <c r="J93" s="55">
        <v>6.05</v>
      </c>
      <c r="K93" t="s">
        <v>98</v>
      </c>
      <c r="L93" s="56">
        <v>1.4999999999999999E-2</v>
      </c>
      <c r="M93" s="56">
        <v>3.0800000000000001E-2</v>
      </c>
      <c r="N93" s="55">
        <v>5031984.5599999996</v>
      </c>
      <c r="O93" s="55">
        <v>98.18</v>
      </c>
      <c r="P93" s="55">
        <v>0</v>
      </c>
      <c r="Q93" s="55">
        <v>4940.4024410080001</v>
      </c>
      <c r="R93" s="56">
        <v>1.9199999999999998E-2</v>
      </c>
      <c r="S93" s="56">
        <v>2.3E-3</v>
      </c>
      <c r="T93" s="56">
        <v>2.9999999999999997E-4</v>
      </c>
    </row>
    <row r="94" spans="1:20">
      <c r="A94" t="s">
        <v>542</v>
      </c>
      <c r="B94" t="s">
        <v>543</v>
      </c>
      <c r="C94" t="s">
        <v>96</v>
      </c>
      <c r="D94" t="s">
        <v>108</v>
      </c>
      <c r="E94" t="s">
        <v>544</v>
      </c>
      <c r="F94" t="s">
        <v>452</v>
      </c>
      <c r="G94" t="s">
        <v>503</v>
      </c>
      <c r="H94" t="s">
        <v>127</v>
      </c>
      <c r="I94" s="108" t="s">
        <v>4605</v>
      </c>
      <c r="J94" s="55">
        <v>1.54</v>
      </c>
      <c r="K94" t="s">
        <v>98</v>
      </c>
      <c r="L94" s="56">
        <v>2.4799999999999999E-2</v>
      </c>
      <c r="M94" s="56">
        <v>1.83E-2</v>
      </c>
      <c r="N94" s="55">
        <v>3297728.15</v>
      </c>
      <c r="O94" s="55">
        <v>113.92</v>
      </c>
      <c r="P94" s="55">
        <v>0</v>
      </c>
      <c r="Q94" s="55">
        <v>3756.7719084800001</v>
      </c>
      <c r="R94" s="56">
        <v>7.7999999999999996E-3</v>
      </c>
      <c r="S94" s="56">
        <v>1.8E-3</v>
      </c>
      <c r="T94" s="56">
        <v>2.0000000000000001E-4</v>
      </c>
    </row>
    <row r="95" spans="1:20">
      <c r="A95" t="s">
        <v>545</v>
      </c>
      <c r="B95" t="s">
        <v>546</v>
      </c>
      <c r="C95" t="s">
        <v>96</v>
      </c>
      <c r="D95" t="s">
        <v>108</v>
      </c>
      <c r="E95" t="s">
        <v>330</v>
      </c>
      <c r="F95" t="s">
        <v>331</v>
      </c>
      <c r="G95" t="s">
        <v>503</v>
      </c>
      <c r="H95" t="s">
        <v>127</v>
      </c>
      <c r="I95" s="108" t="s">
        <v>4605</v>
      </c>
      <c r="J95" s="55">
        <v>0.97</v>
      </c>
      <c r="K95" t="s">
        <v>98</v>
      </c>
      <c r="L95" s="56">
        <v>1.9E-2</v>
      </c>
      <c r="M95" s="56">
        <v>2.1899999999999999E-2</v>
      </c>
      <c r="N95" s="55">
        <v>254.91</v>
      </c>
      <c r="O95" s="55">
        <v>5475488</v>
      </c>
      <c r="P95" s="55">
        <v>0</v>
      </c>
      <c r="Q95" s="55">
        <v>13957.566460800001</v>
      </c>
      <c r="R95" s="56">
        <v>1.17E-2</v>
      </c>
      <c r="S95" s="56">
        <v>6.6E-3</v>
      </c>
      <c r="T95" s="56">
        <v>8.0000000000000004E-4</v>
      </c>
    </row>
    <row r="96" spans="1:20">
      <c r="A96" t="s">
        <v>547</v>
      </c>
      <c r="B96" t="s">
        <v>548</v>
      </c>
      <c r="C96" t="s">
        <v>96</v>
      </c>
      <c r="D96" t="s">
        <v>108</v>
      </c>
      <c r="E96" t="s">
        <v>330</v>
      </c>
      <c r="F96" t="s">
        <v>331</v>
      </c>
      <c r="G96" t="s">
        <v>503</v>
      </c>
      <c r="H96" t="s">
        <v>127</v>
      </c>
      <c r="I96" s="108" t="s">
        <v>4605</v>
      </c>
      <c r="J96" s="55">
        <v>4.12</v>
      </c>
      <c r="K96" t="s">
        <v>98</v>
      </c>
      <c r="L96" s="56">
        <v>3.3099999999999997E-2</v>
      </c>
      <c r="M96" s="56">
        <v>3.61E-2</v>
      </c>
      <c r="N96" s="55">
        <v>267.55</v>
      </c>
      <c r="O96" s="55">
        <v>5205991</v>
      </c>
      <c r="P96" s="55">
        <v>0</v>
      </c>
      <c r="Q96" s="55">
        <v>13928.628920499999</v>
      </c>
      <c r="R96" s="56">
        <v>1.9099999999999999E-2</v>
      </c>
      <c r="S96" s="56">
        <v>6.6E-3</v>
      </c>
      <c r="T96" s="56">
        <v>8.0000000000000004E-4</v>
      </c>
    </row>
    <row r="97" spans="1:20">
      <c r="A97" t="s">
        <v>550</v>
      </c>
      <c r="B97" t="s">
        <v>551</v>
      </c>
      <c r="C97" t="s">
        <v>96</v>
      </c>
      <c r="D97" t="s">
        <v>108</v>
      </c>
      <c r="E97" t="s">
        <v>330</v>
      </c>
      <c r="F97" t="s">
        <v>331</v>
      </c>
      <c r="G97" t="s">
        <v>503</v>
      </c>
      <c r="H97" t="s">
        <v>127</v>
      </c>
      <c r="I97" s="108" t="s">
        <v>4605</v>
      </c>
      <c r="J97" s="55">
        <v>5.08</v>
      </c>
      <c r="K97" t="s">
        <v>98</v>
      </c>
      <c r="L97" s="56">
        <v>3.3599999999999998E-2</v>
      </c>
      <c r="M97" s="56">
        <v>3.3799999999999997E-2</v>
      </c>
      <c r="N97" s="55">
        <v>179.14</v>
      </c>
      <c r="O97" s="55">
        <v>4999400</v>
      </c>
      <c r="P97" s="55">
        <v>0</v>
      </c>
      <c r="Q97" s="55">
        <v>8955.9251600000007</v>
      </c>
      <c r="R97" s="56">
        <v>1.6199999999999999E-2</v>
      </c>
      <c r="S97" s="56">
        <v>4.1999999999999997E-3</v>
      </c>
      <c r="T97" s="56">
        <v>5.0000000000000001E-4</v>
      </c>
    </row>
    <row r="98" spans="1:20">
      <c r="A98" t="s">
        <v>552</v>
      </c>
      <c r="B98" t="s">
        <v>553</v>
      </c>
      <c r="C98" t="s">
        <v>96</v>
      </c>
      <c r="D98" t="s">
        <v>108</v>
      </c>
      <c r="E98" t="s">
        <v>330</v>
      </c>
      <c r="F98" t="s">
        <v>331</v>
      </c>
      <c r="G98" t="s">
        <v>503</v>
      </c>
      <c r="H98" t="s">
        <v>127</v>
      </c>
      <c r="I98" s="108" t="s">
        <v>4605</v>
      </c>
      <c r="J98" s="55">
        <v>2.42</v>
      </c>
      <c r="K98" t="s">
        <v>98</v>
      </c>
      <c r="L98" s="56">
        <v>1.89E-2</v>
      </c>
      <c r="M98" s="56">
        <v>2.7699999999999999E-2</v>
      </c>
      <c r="N98" s="55">
        <v>176.65</v>
      </c>
      <c r="O98" s="55">
        <v>5510000</v>
      </c>
      <c r="P98" s="55">
        <v>0</v>
      </c>
      <c r="Q98" s="55">
        <v>9733.4150000000009</v>
      </c>
      <c r="R98" s="56">
        <v>2.2100000000000002E-2</v>
      </c>
      <c r="S98" s="56">
        <v>4.5999999999999999E-3</v>
      </c>
      <c r="T98" s="56">
        <v>5.9999999999999995E-4</v>
      </c>
    </row>
    <row r="99" spans="1:20">
      <c r="A99" t="s">
        <v>554</v>
      </c>
      <c r="B99" t="s">
        <v>555</v>
      </c>
      <c r="C99" t="s">
        <v>96</v>
      </c>
      <c r="D99" t="s">
        <v>108</v>
      </c>
      <c r="E99" t="s">
        <v>556</v>
      </c>
      <c r="F99" t="s">
        <v>361</v>
      </c>
      <c r="G99" t="s">
        <v>503</v>
      </c>
      <c r="H99" t="s">
        <v>127</v>
      </c>
      <c r="I99" s="108" t="s">
        <v>4605</v>
      </c>
      <c r="J99" s="55">
        <v>0.52</v>
      </c>
      <c r="K99" t="s">
        <v>98</v>
      </c>
      <c r="L99" s="56">
        <v>2.75E-2</v>
      </c>
      <c r="M99" s="56">
        <v>3.1800000000000002E-2</v>
      </c>
      <c r="N99" s="55">
        <v>767019.53</v>
      </c>
      <c r="O99" s="55">
        <v>113.88</v>
      </c>
      <c r="P99" s="55">
        <v>0</v>
      </c>
      <c r="Q99" s="55">
        <v>873.48184076400003</v>
      </c>
      <c r="R99" s="56">
        <v>2.8E-3</v>
      </c>
      <c r="S99" s="56">
        <v>4.0000000000000002E-4</v>
      </c>
      <c r="T99" s="56">
        <v>1E-4</v>
      </c>
    </row>
    <row r="100" spans="1:20">
      <c r="A100" t="s">
        <v>557</v>
      </c>
      <c r="B100" t="s">
        <v>558</v>
      </c>
      <c r="C100" t="s">
        <v>96</v>
      </c>
      <c r="D100" t="s">
        <v>108</v>
      </c>
      <c r="E100" t="s">
        <v>556</v>
      </c>
      <c r="F100" t="s">
        <v>361</v>
      </c>
      <c r="G100" t="s">
        <v>503</v>
      </c>
      <c r="H100" t="s">
        <v>127</v>
      </c>
      <c r="I100" s="108" t="s">
        <v>4605</v>
      </c>
      <c r="J100" s="55">
        <v>3.62</v>
      </c>
      <c r="K100" t="s">
        <v>98</v>
      </c>
      <c r="L100" s="56">
        <v>1.9599999999999999E-2</v>
      </c>
      <c r="M100" s="56">
        <v>2.6599999999999999E-2</v>
      </c>
      <c r="N100" s="55">
        <v>5723353.1600000001</v>
      </c>
      <c r="O100" s="55">
        <v>109.84</v>
      </c>
      <c r="P100" s="55">
        <v>0</v>
      </c>
      <c r="Q100" s="55">
        <v>6286.5311109439999</v>
      </c>
      <c r="R100" s="56">
        <v>5.4000000000000003E-3</v>
      </c>
      <c r="S100" s="56">
        <v>3.0000000000000001E-3</v>
      </c>
      <c r="T100" s="56">
        <v>4.0000000000000002E-4</v>
      </c>
    </row>
    <row r="101" spans="1:20">
      <c r="A101" t="s">
        <v>559</v>
      </c>
      <c r="B101" t="s">
        <v>560</v>
      </c>
      <c r="C101" t="s">
        <v>96</v>
      </c>
      <c r="D101" t="s">
        <v>108</v>
      </c>
      <c r="E101" t="s">
        <v>556</v>
      </c>
      <c r="F101" t="s">
        <v>361</v>
      </c>
      <c r="G101" t="s">
        <v>503</v>
      </c>
      <c r="H101" t="s">
        <v>127</v>
      </c>
      <c r="I101" s="108" t="s">
        <v>4605</v>
      </c>
      <c r="J101" s="55">
        <v>5.82</v>
      </c>
      <c r="K101" t="s">
        <v>98</v>
      </c>
      <c r="L101" s="56">
        <v>1.5800000000000002E-2</v>
      </c>
      <c r="M101" s="56">
        <v>3.0599999999999999E-2</v>
      </c>
      <c r="N101" s="55">
        <v>13138005.859999999</v>
      </c>
      <c r="O101" s="55">
        <v>102.86</v>
      </c>
      <c r="P101" s="55">
        <v>0</v>
      </c>
      <c r="Q101" s="55">
        <v>13513.752827595999</v>
      </c>
      <c r="R101" s="56">
        <v>1.11E-2</v>
      </c>
      <c r="S101" s="56">
        <v>6.4000000000000003E-3</v>
      </c>
      <c r="T101" s="56">
        <v>8.0000000000000004E-4</v>
      </c>
    </row>
    <row r="102" spans="1:20">
      <c r="A102" t="s">
        <v>561</v>
      </c>
      <c r="B102" t="s">
        <v>562</v>
      </c>
      <c r="C102" t="s">
        <v>96</v>
      </c>
      <c r="D102" t="s">
        <v>108</v>
      </c>
      <c r="E102" t="s">
        <v>563</v>
      </c>
      <c r="F102" t="s">
        <v>452</v>
      </c>
      <c r="G102" t="s">
        <v>503</v>
      </c>
      <c r="H102" t="s">
        <v>127</v>
      </c>
      <c r="I102" s="108" t="s">
        <v>4605</v>
      </c>
      <c r="J102" s="55">
        <v>2.75</v>
      </c>
      <c r="K102" t="s">
        <v>98</v>
      </c>
      <c r="L102" s="56">
        <v>2.2499999999999999E-2</v>
      </c>
      <c r="M102" s="56">
        <v>2.06E-2</v>
      </c>
      <c r="N102" s="55">
        <v>1680715.99</v>
      </c>
      <c r="O102" s="55">
        <v>113.9</v>
      </c>
      <c r="P102" s="55">
        <v>0</v>
      </c>
      <c r="Q102" s="55">
        <v>1914.33551261</v>
      </c>
      <c r="R102" s="56">
        <v>4.1000000000000003E-3</v>
      </c>
      <c r="S102" s="56">
        <v>8.9999999999999998E-4</v>
      </c>
      <c r="T102" s="56">
        <v>1E-4</v>
      </c>
    </row>
    <row r="103" spans="1:20">
      <c r="A103" t="s">
        <v>564</v>
      </c>
      <c r="B103" t="s">
        <v>565</v>
      </c>
      <c r="C103" t="s">
        <v>96</v>
      </c>
      <c r="D103" t="s">
        <v>108</v>
      </c>
      <c r="E103" t="s">
        <v>566</v>
      </c>
      <c r="F103" t="s">
        <v>103</v>
      </c>
      <c r="G103" t="s">
        <v>567</v>
      </c>
      <c r="H103" t="s">
        <v>177</v>
      </c>
      <c r="I103" s="108" t="s">
        <v>4605</v>
      </c>
      <c r="J103" s="55">
        <v>4.8499999999999996</v>
      </c>
      <c r="K103" t="s">
        <v>98</v>
      </c>
      <c r="L103" s="56">
        <v>7.4999999999999997E-3</v>
      </c>
      <c r="M103" s="56">
        <v>4.1700000000000001E-2</v>
      </c>
      <c r="N103" s="55">
        <v>7545220.6399999997</v>
      </c>
      <c r="O103" s="55">
        <v>91.87</v>
      </c>
      <c r="P103" s="55">
        <v>0</v>
      </c>
      <c r="Q103" s="55">
        <v>6931.7942019680004</v>
      </c>
      <c r="R103" s="56">
        <v>8.6999999999999994E-3</v>
      </c>
      <c r="S103" s="56">
        <v>3.3E-3</v>
      </c>
      <c r="T103" s="56">
        <v>4.0000000000000002E-4</v>
      </c>
    </row>
    <row r="104" spans="1:20">
      <c r="A104" t="s">
        <v>568</v>
      </c>
      <c r="B104" t="s">
        <v>569</v>
      </c>
      <c r="C104" t="s">
        <v>96</v>
      </c>
      <c r="D104" t="s">
        <v>108</v>
      </c>
      <c r="E104" t="s">
        <v>570</v>
      </c>
      <c r="F104" t="s">
        <v>571</v>
      </c>
      <c r="G104" t="s">
        <v>572</v>
      </c>
      <c r="H104" t="s">
        <v>127</v>
      </c>
      <c r="I104" s="108" t="s">
        <v>4605</v>
      </c>
      <c r="J104" s="55">
        <v>3.98</v>
      </c>
      <c r="K104" t="s">
        <v>98</v>
      </c>
      <c r="L104" s="56">
        <v>0.04</v>
      </c>
      <c r="M104" s="56">
        <v>5.3400000000000003E-2</v>
      </c>
      <c r="N104" s="55">
        <v>7120720.3200000003</v>
      </c>
      <c r="O104" s="55">
        <v>95.2</v>
      </c>
      <c r="P104" s="55">
        <v>0</v>
      </c>
      <c r="Q104" s="55">
        <v>6778.9257446399997</v>
      </c>
      <c r="R104" s="56">
        <v>1.6299999999999999E-2</v>
      </c>
      <c r="S104" s="56">
        <v>3.2000000000000002E-3</v>
      </c>
      <c r="T104" s="56">
        <v>4.0000000000000002E-4</v>
      </c>
    </row>
    <row r="105" spans="1:20">
      <c r="A105" t="s">
        <v>573</v>
      </c>
      <c r="B105" t="s">
        <v>574</v>
      </c>
      <c r="C105" t="s">
        <v>96</v>
      </c>
      <c r="D105" t="s">
        <v>108</v>
      </c>
      <c r="E105" t="s">
        <v>489</v>
      </c>
      <c r="F105" t="s">
        <v>361</v>
      </c>
      <c r="G105" t="s">
        <v>567</v>
      </c>
      <c r="H105" t="s">
        <v>177</v>
      </c>
      <c r="I105" s="108" t="s">
        <v>4605</v>
      </c>
      <c r="J105" s="55">
        <v>1.46</v>
      </c>
      <c r="K105" t="s">
        <v>98</v>
      </c>
      <c r="L105" s="56">
        <v>2.0500000000000001E-2</v>
      </c>
      <c r="M105" s="56">
        <v>2.8400000000000002E-2</v>
      </c>
      <c r="N105" s="55">
        <v>663238</v>
      </c>
      <c r="O105" s="55">
        <v>111.63</v>
      </c>
      <c r="P105" s="55">
        <v>0</v>
      </c>
      <c r="Q105" s="55">
        <v>740.37257939999995</v>
      </c>
      <c r="R105" s="56">
        <v>1.8E-3</v>
      </c>
      <c r="S105" s="56">
        <v>4.0000000000000002E-4</v>
      </c>
      <c r="T105" s="56">
        <v>0</v>
      </c>
    </row>
    <row r="106" spans="1:20">
      <c r="A106" t="s">
        <v>576</v>
      </c>
      <c r="B106" t="s">
        <v>577</v>
      </c>
      <c r="C106" t="s">
        <v>96</v>
      </c>
      <c r="D106" t="s">
        <v>108</v>
      </c>
      <c r="E106" t="s">
        <v>489</v>
      </c>
      <c r="F106" t="s">
        <v>361</v>
      </c>
      <c r="G106" t="s">
        <v>567</v>
      </c>
      <c r="H106" t="s">
        <v>177</v>
      </c>
      <c r="I106" s="108" t="s">
        <v>4605</v>
      </c>
      <c r="J106" s="55">
        <v>2.29</v>
      </c>
      <c r="K106" t="s">
        <v>98</v>
      </c>
      <c r="L106" s="56">
        <v>2.0500000000000001E-2</v>
      </c>
      <c r="M106" s="56">
        <v>2.9899999999999999E-2</v>
      </c>
      <c r="N106" s="55">
        <v>3735654.49</v>
      </c>
      <c r="O106" s="55">
        <v>111.3</v>
      </c>
      <c r="P106" s="55">
        <v>0</v>
      </c>
      <c r="Q106" s="55">
        <v>4157.7834473700004</v>
      </c>
      <c r="R106" s="56">
        <v>4.8999999999999998E-3</v>
      </c>
      <c r="S106" s="56">
        <v>2E-3</v>
      </c>
      <c r="T106" s="56">
        <v>2.9999999999999997E-4</v>
      </c>
    </row>
    <row r="107" spans="1:20">
      <c r="A107" t="s">
        <v>578</v>
      </c>
      <c r="B107" t="s">
        <v>579</v>
      </c>
      <c r="C107" t="s">
        <v>96</v>
      </c>
      <c r="D107" t="s">
        <v>108</v>
      </c>
      <c r="E107" t="s">
        <v>489</v>
      </c>
      <c r="F107" t="s">
        <v>361</v>
      </c>
      <c r="G107" t="s">
        <v>567</v>
      </c>
      <c r="H107" t="s">
        <v>177</v>
      </c>
      <c r="I107" s="108" t="s">
        <v>4605</v>
      </c>
      <c r="J107" s="55">
        <v>5.01</v>
      </c>
      <c r="K107" t="s">
        <v>98</v>
      </c>
      <c r="L107" s="56">
        <v>8.3999999999999995E-3</v>
      </c>
      <c r="M107" s="56">
        <v>3.4000000000000002E-2</v>
      </c>
      <c r="N107" s="55">
        <v>10314158.07</v>
      </c>
      <c r="O107" s="55">
        <v>98.31</v>
      </c>
      <c r="P107" s="55">
        <v>0</v>
      </c>
      <c r="Q107" s="55">
        <v>10139.848798617</v>
      </c>
      <c r="R107" s="56">
        <v>1.52E-2</v>
      </c>
      <c r="S107" s="56">
        <v>4.7999999999999996E-3</v>
      </c>
      <c r="T107" s="56">
        <v>5.9999999999999995E-4</v>
      </c>
    </row>
    <row r="108" spans="1:20">
      <c r="A108" t="s">
        <v>580</v>
      </c>
      <c r="B108" t="s">
        <v>581</v>
      </c>
      <c r="C108" t="s">
        <v>96</v>
      </c>
      <c r="D108" t="s">
        <v>108</v>
      </c>
      <c r="E108" t="s">
        <v>489</v>
      </c>
      <c r="F108" t="s">
        <v>361</v>
      </c>
      <c r="G108" t="s">
        <v>567</v>
      </c>
      <c r="H108" t="s">
        <v>177</v>
      </c>
      <c r="I108" s="108" t="s">
        <v>4605</v>
      </c>
      <c r="J108" s="55">
        <v>6.04</v>
      </c>
      <c r="K108" t="s">
        <v>98</v>
      </c>
      <c r="L108" s="56">
        <v>5.0000000000000001E-3</v>
      </c>
      <c r="M108" s="56">
        <v>3.4500000000000003E-2</v>
      </c>
      <c r="N108" s="55">
        <v>1324684.22</v>
      </c>
      <c r="O108" s="55">
        <v>92.12</v>
      </c>
      <c r="P108" s="55">
        <v>0</v>
      </c>
      <c r="Q108" s="55">
        <v>1220.2991034639999</v>
      </c>
      <c r="R108" s="56">
        <v>7.4000000000000003E-3</v>
      </c>
      <c r="S108" s="56">
        <v>5.9999999999999995E-4</v>
      </c>
      <c r="T108" s="56">
        <v>1E-4</v>
      </c>
    </row>
    <row r="109" spans="1:20">
      <c r="A109" t="s">
        <v>582</v>
      </c>
      <c r="B109" t="s">
        <v>583</v>
      </c>
      <c r="C109" t="s">
        <v>96</v>
      </c>
      <c r="D109" t="s">
        <v>108</v>
      </c>
      <c r="E109" t="s">
        <v>489</v>
      </c>
      <c r="F109" t="s">
        <v>361</v>
      </c>
      <c r="G109" t="s">
        <v>567</v>
      </c>
      <c r="H109" t="s">
        <v>177</v>
      </c>
      <c r="I109" s="108" t="s">
        <v>4605</v>
      </c>
      <c r="J109" s="55">
        <v>5.93</v>
      </c>
      <c r="K109" t="s">
        <v>98</v>
      </c>
      <c r="L109" s="56">
        <v>9.7000000000000003E-3</v>
      </c>
      <c r="M109" s="56">
        <v>3.8399999999999997E-2</v>
      </c>
      <c r="N109" s="55">
        <v>6103179.8799999999</v>
      </c>
      <c r="O109" s="55">
        <v>93.04</v>
      </c>
      <c r="P109" s="55">
        <v>0</v>
      </c>
      <c r="Q109" s="55">
        <v>5678.3985603519995</v>
      </c>
      <c r="R109" s="56">
        <v>1.46E-2</v>
      </c>
      <c r="S109" s="56">
        <v>2.7000000000000001E-3</v>
      </c>
      <c r="T109" s="56">
        <v>2.9999999999999997E-4</v>
      </c>
    </row>
    <row r="110" spans="1:20">
      <c r="A110" t="s">
        <v>584</v>
      </c>
      <c r="B110" t="s">
        <v>585</v>
      </c>
      <c r="C110" t="s">
        <v>96</v>
      </c>
      <c r="D110" t="s">
        <v>108</v>
      </c>
      <c r="E110" t="s">
        <v>586</v>
      </c>
      <c r="F110" t="s">
        <v>113</v>
      </c>
      <c r="G110" t="s">
        <v>567</v>
      </c>
      <c r="H110" t="s">
        <v>177</v>
      </c>
      <c r="I110" s="108" t="s">
        <v>4605</v>
      </c>
      <c r="J110" s="55">
        <v>0.5</v>
      </c>
      <c r="K110" t="s">
        <v>98</v>
      </c>
      <c r="L110" s="56">
        <v>1.9800000000000002E-2</v>
      </c>
      <c r="M110" s="56">
        <v>3.7699999999999997E-2</v>
      </c>
      <c r="N110" s="55">
        <v>1484383.28</v>
      </c>
      <c r="O110" s="55">
        <v>110.52</v>
      </c>
      <c r="P110" s="55">
        <v>16.386959999999998</v>
      </c>
      <c r="Q110" s="55">
        <v>1656.9273610560001</v>
      </c>
      <c r="R110" s="56">
        <v>9.7999999999999997E-3</v>
      </c>
      <c r="S110" s="56">
        <v>8.0000000000000004E-4</v>
      </c>
      <c r="T110" s="56">
        <v>1E-4</v>
      </c>
    </row>
    <row r="111" spans="1:20">
      <c r="A111" t="s">
        <v>587</v>
      </c>
      <c r="B111" t="s">
        <v>588</v>
      </c>
      <c r="C111" t="s">
        <v>96</v>
      </c>
      <c r="D111" t="s">
        <v>108</v>
      </c>
      <c r="E111" t="s">
        <v>589</v>
      </c>
      <c r="F111" t="s">
        <v>341</v>
      </c>
      <c r="G111" t="s">
        <v>567</v>
      </c>
      <c r="H111" t="s">
        <v>177</v>
      </c>
      <c r="I111" s="108" t="s">
        <v>4605</v>
      </c>
      <c r="J111" s="55">
        <v>2.82</v>
      </c>
      <c r="K111" t="s">
        <v>98</v>
      </c>
      <c r="L111" s="56">
        <v>1.9400000000000001E-2</v>
      </c>
      <c r="M111" s="56">
        <v>2.1399999999999999E-2</v>
      </c>
      <c r="N111" s="55">
        <v>110859.13</v>
      </c>
      <c r="O111" s="55">
        <v>111.9</v>
      </c>
      <c r="P111" s="55">
        <v>0</v>
      </c>
      <c r="Q111" s="55">
        <v>124.05136647</v>
      </c>
      <c r="R111" s="56">
        <v>2.9999999999999997E-4</v>
      </c>
      <c r="S111" s="56">
        <v>1E-4</v>
      </c>
      <c r="T111" s="56">
        <v>0</v>
      </c>
    </row>
    <row r="112" spans="1:20">
      <c r="A112" t="s">
        <v>591</v>
      </c>
      <c r="B112" t="s">
        <v>592</v>
      </c>
      <c r="C112" t="s">
        <v>96</v>
      </c>
      <c r="D112" t="s">
        <v>108</v>
      </c>
      <c r="E112" t="s">
        <v>589</v>
      </c>
      <c r="F112" t="s">
        <v>341</v>
      </c>
      <c r="G112" t="s">
        <v>567</v>
      </c>
      <c r="H112" t="s">
        <v>177</v>
      </c>
      <c r="I112" s="108" t="s">
        <v>4605</v>
      </c>
      <c r="J112" s="55">
        <v>3.8</v>
      </c>
      <c r="K112" t="s">
        <v>98</v>
      </c>
      <c r="L112" s="56">
        <v>1.23E-2</v>
      </c>
      <c r="M112" s="56">
        <v>2.3300000000000001E-2</v>
      </c>
      <c r="N112" s="55">
        <v>8030056.0300000003</v>
      </c>
      <c r="O112" s="55">
        <v>107.66</v>
      </c>
      <c r="P112" s="55">
        <v>0</v>
      </c>
      <c r="Q112" s="55">
        <v>8645.1583218979995</v>
      </c>
      <c r="R112" s="56">
        <v>6.3E-3</v>
      </c>
      <c r="S112" s="56">
        <v>4.1000000000000003E-3</v>
      </c>
      <c r="T112" s="56">
        <v>5.0000000000000001E-4</v>
      </c>
    </row>
    <row r="113" spans="1:20">
      <c r="A113" t="s">
        <v>593</v>
      </c>
      <c r="B113" t="s">
        <v>594</v>
      </c>
      <c r="C113" t="s">
        <v>96</v>
      </c>
      <c r="D113" t="s">
        <v>108</v>
      </c>
      <c r="E113" t="s">
        <v>595</v>
      </c>
      <c r="F113" t="s">
        <v>110</v>
      </c>
      <c r="G113" t="s">
        <v>567</v>
      </c>
      <c r="H113" t="s">
        <v>177</v>
      </c>
      <c r="I113" s="108" t="s">
        <v>4605</v>
      </c>
      <c r="J113" s="55">
        <v>1.51</v>
      </c>
      <c r="K113" t="s">
        <v>98</v>
      </c>
      <c r="L113" s="56">
        <v>1.8499999999999999E-2</v>
      </c>
      <c r="M113" s="56">
        <v>2.98E-2</v>
      </c>
      <c r="N113" s="55">
        <v>806739.88</v>
      </c>
      <c r="O113" s="55">
        <v>108.37</v>
      </c>
      <c r="P113" s="55">
        <v>0</v>
      </c>
      <c r="Q113" s="55">
        <v>874.264007956</v>
      </c>
      <c r="R113" s="56">
        <v>1E-3</v>
      </c>
      <c r="S113" s="56">
        <v>4.0000000000000002E-4</v>
      </c>
      <c r="T113" s="56">
        <v>1E-4</v>
      </c>
    </row>
    <row r="114" spans="1:20">
      <c r="A114" t="s">
        <v>596</v>
      </c>
      <c r="B114" t="s">
        <v>597</v>
      </c>
      <c r="C114" t="s">
        <v>96</v>
      </c>
      <c r="D114" t="s">
        <v>108</v>
      </c>
      <c r="E114" t="s">
        <v>595</v>
      </c>
      <c r="F114" t="s">
        <v>110</v>
      </c>
      <c r="G114" t="s">
        <v>567</v>
      </c>
      <c r="H114" t="s">
        <v>177</v>
      </c>
      <c r="I114" s="108" t="s">
        <v>4605</v>
      </c>
      <c r="J114" s="55">
        <v>2.14</v>
      </c>
      <c r="K114" t="s">
        <v>98</v>
      </c>
      <c r="L114" s="56">
        <v>3.2000000000000001E-2</v>
      </c>
      <c r="M114" s="56">
        <v>3.2099999999999997E-2</v>
      </c>
      <c r="N114" s="55">
        <v>10710573.199999999</v>
      </c>
      <c r="O114" s="55">
        <v>103.92</v>
      </c>
      <c r="P114" s="55">
        <v>0</v>
      </c>
      <c r="Q114" s="55">
        <v>11130.42766944</v>
      </c>
      <c r="R114" s="56">
        <v>2.9499999999999998E-2</v>
      </c>
      <c r="S114" s="56">
        <v>5.3E-3</v>
      </c>
      <c r="T114" s="56">
        <v>6.9999999999999999E-4</v>
      </c>
    </row>
    <row r="115" spans="1:20">
      <c r="A115" t="s">
        <v>598</v>
      </c>
      <c r="B115" t="s">
        <v>599</v>
      </c>
      <c r="C115" t="s">
        <v>96</v>
      </c>
      <c r="D115" t="s">
        <v>108</v>
      </c>
      <c r="E115" t="s">
        <v>600</v>
      </c>
      <c r="F115" t="s">
        <v>110</v>
      </c>
      <c r="G115" t="s">
        <v>567</v>
      </c>
      <c r="H115" t="s">
        <v>177</v>
      </c>
      <c r="I115" s="108" t="s">
        <v>4605</v>
      </c>
      <c r="J115" s="55">
        <v>0.24</v>
      </c>
      <c r="K115" t="s">
        <v>98</v>
      </c>
      <c r="L115" s="56">
        <v>3.15E-2</v>
      </c>
      <c r="M115" s="56">
        <v>6.4799999999999996E-2</v>
      </c>
      <c r="N115" s="55">
        <v>2883971.52</v>
      </c>
      <c r="O115" s="55">
        <v>111.21</v>
      </c>
      <c r="P115" s="55">
        <v>0</v>
      </c>
      <c r="Q115" s="55">
        <v>3207.2647273920002</v>
      </c>
      <c r="R115" s="56">
        <v>2.1299999999999999E-2</v>
      </c>
      <c r="S115" s="56">
        <v>1.5E-3</v>
      </c>
      <c r="T115" s="56">
        <v>2.0000000000000001E-4</v>
      </c>
    </row>
    <row r="116" spans="1:20">
      <c r="A116" t="s">
        <v>601</v>
      </c>
      <c r="B116" t="s">
        <v>602</v>
      </c>
      <c r="C116" t="s">
        <v>96</v>
      </c>
      <c r="D116" t="s">
        <v>108</v>
      </c>
      <c r="E116" t="s">
        <v>600</v>
      </c>
      <c r="F116" t="s">
        <v>110</v>
      </c>
      <c r="G116" t="s">
        <v>567</v>
      </c>
      <c r="H116" t="s">
        <v>177</v>
      </c>
      <c r="I116" s="108" t="s">
        <v>4605</v>
      </c>
      <c r="J116" s="55">
        <v>2.58</v>
      </c>
      <c r="K116" t="s">
        <v>98</v>
      </c>
      <c r="L116" s="56">
        <v>0.01</v>
      </c>
      <c r="M116" s="56">
        <v>3.6400000000000002E-2</v>
      </c>
      <c r="N116" s="55">
        <v>6538850.4500000002</v>
      </c>
      <c r="O116" s="55">
        <v>101.24</v>
      </c>
      <c r="P116" s="55">
        <v>0</v>
      </c>
      <c r="Q116" s="55">
        <v>6619.9321955799996</v>
      </c>
      <c r="R116" s="56">
        <v>1.77E-2</v>
      </c>
      <c r="S116" s="56">
        <v>3.0999999999999999E-3</v>
      </c>
      <c r="T116" s="56">
        <v>4.0000000000000002E-4</v>
      </c>
    </row>
    <row r="117" spans="1:20">
      <c r="A117" t="s">
        <v>603</v>
      </c>
      <c r="B117" t="s">
        <v>604</v>
      </c>
      <c r="C117" t="s">
        <v>96</v>
      </c>
      <c r="D117" t="s">
        <v>108</v>
      </c>
      <c r="E117" t="s">
        <v>600</v>
      </c>
      <c r="F117" t="s">
        <v>110</v>
      </c>
      <c r="G117" t="s">
        <v>567</v>
      </c>
      <c r="H117" t="s">
        <v>177</v>
      </c>
      <c r="I117" s="108" t="s">
        <v>4605</v>
      </c>
      <c r="J117" s="55">
        <v>3.16</v>
      </c>
      <c r="K117" t="s">
        <v>98</v>
      </c>
      <c r="L117" s="56">
        <v>3.2300000000000002E-2</v>
      </c>
      <c r="M117" s="56">
        <v>3.7499999999999999E-2</v>
      </c>
      <c r="N117" s="55">
        <v>7195459.4000000004</v>
      </c>
      <c r="O117" s="55">
        <v>102.58</v>
      </c>
      <c r="P117" s="55">
        <v>0</v>
      </c>
      <c r="Q117" s="55">
        <v>7381.1022525199996</v>
      </c>
      <c r="R117" s="56">
        <v>1.5299999999999999E-2</v>
      </c>
      <c r="S117" s="56">
        <v>3.5000000000000001E-3</v>
      </c>
      <c r="T117" s="56">
        <v>4.0000000000000002E-4</v>
      </c>
    </row>
    <row r="118" spans="1:20">
      <c r="A118" t="s">
        <v>605</v>
      </c>
      <c r="B118" t="s">
        <v>606</v>
      </c>
      <c r="C118" t="s">
        <v>96</v>
      </c>
      <c r="D118" t="s">
        <v>108</v>
      </c>
      <c r="E118" t="s">
        <v>607</v>
      </c>
      <c r="F118" t="s">
        <v>103</v>
      </c>
      <c r="G118" t="s">
        <v>567</v>
      </c>
      <c r="H118" t="s">
        <v>177</v>
      </c>
      <c r="I118" s="108" t="s">
        <v>4605</v>
      </c>
      <c r="J118" s="55">
        <v>4.67</v>
      </c>
      <c r="K118" t="s">
        <v>98</v>
      </c>
      <c r="L118" s="56">
        <v>0.03</v>
      </c>
      <c r="M118" s="56">
        <v>3.85E-2</v>
      </c>
      <c r="N118" s="55">
        <v>4331178.13</v>
      </c>
      <c r="O118" s="55">
        <v>97.18</v>
      </c>
      <c r="P118" s="55">
        <v>0</v>
      </c>
      <c r="Q118" s="55">
        <v>4209.0389067340002</v>
      </c>
      <c r="R118" s="56">
        <v>1.55E-2</v>
      </c>
      <c r="S118" s="56">
        <v>2E-3</v>
      </c>
      <c r="T118" s="56">
        <v>2.9999999999999997E-4</v>
      </c>
    </row>
    <row r="119" spans="1:20">
      <c r="A119" t="s">
        <v>608</v>
      </c>
      <c r="B119" t="s">
        <v>609</v>
      </c>
      <c r="C119" t="s">
        <v>96</v>
      </c>
      <c r="D119" t="s">
        <v>108</v>
      </c>
      <c r="E119" t="s">
        <v>610</v>
      </c>
      <c r="F119" t="s">
        <v>361</v>
      </c>
      <c r="G119" t="s">
        <v>572</v>
      </c>
      <c r="H119" t="s">
        <v>127</v>
      </c>
      <c r="I119" s="108" t="s">
        <v>4605</v>
      </c>
      <c r="J119" s="55">
        <v>1.88</v>
      </c>
      <c r="K119" t="s">
        <v>98</v>
      </c>
      <c r="L119" s="56">
        <v>2.5000000000000001E-2</v>
      </c>
      <c r="M119" s="56">
        <v>2.6499999999999999E-2</v>
      </c>
      <c r="N119" s="55">
        <v>3159236.7</v>
      </c>
      <c r="O119" s="55">
        <v>112.49</v>
      </c>
      <c r="P119" s="55">
        <v>0</v>
      </c>
      <c r="Q119" s="55">
        <v>3553.8253638299998</v>
      </c>
      <c r="R119" s="56">
        <v>8.8999999999999999E-3</v>
      </c>
      <c r="S119" s="56">
        <v>1.6999999999999999E-3</v>
      </c>
      <c r="T119" s="56">
        <v>2.0000000000000001E-4</v>
      </c>
    </row>
    <row r="120" spans="1:20">
      <c r="A120" t="s">
        <v>611</v>
      </c>
      <c r="B120" t="s">
        <v>612</v>
      </c>
      <c r="C120" t="s">
        <v>96</v>
      </c>
      <c r="D120" t="s">
        <v>108</v>
      </c>
      <c r="E120" t="s">
        <v>610</v>
      </c>
      <c r="F120" t="s">
        <v>361</v>
      </c>
      <c r="G120" t="s">
        <v>572</v>
      </c>
      <c r="H120" t="s">
        <v>127</v>
      </c>
      <c r="I120" s="108" t="s">
        <v>4605</v>
      </c>
      <c r="J120" s="55">
        <v>5.3</v>
      </c>
      <c r="K120" t="s">
        <v>98</v>
      </c>
      <c r="L120" s="56">
        <v>1.9E-2</v>
      </c>
      <c r="M120" s="56">
        <v>3.4500000000000003E-2</v>
      </c>
      <c r="N120" s="55">
        <v>3663468.23</v>
      </c>
      <c r="O120" s="55">
        <v>103.41</v>
      </c>
      <c r="P120" s="55">
        <v>0</v>
      </c>
      <c r="Q120" s="55">
        <v>3788.392496643</v>
      </c>
      <c r="R120" s="56">
        <v>1.2200000000000001E-2</v>
      </c>
      <c r="S120" s="56">
        <v>1.8E-3</v>
      </c>
      <c r="T120" s="56">
        <v>2.0000000000000001E-4</v>
      </c>
    </row>
    <row r="121" spans="1:20">
      <c r="A121" t="s">
        <v>614</v>
      </c>
      <c r="B121" t="s">
        <v>615</v>
      </c>
      <c r="C121" t="s">
        <v>96</v>
      </c>
      <c r="D121" t="s">
        <v>108</v>
      </c>
      <c r="E121" t="s">
        <v>610</v>
      </c>
      <c r="F121" t="s">
        <v>361</v>
      </c>
      <c r="G121" t="s">
        <v>572</v>
      </c>
      <c r="H121" t="s">
        <v>127</v>
      </c>
      <c r="I121" s="108" t="s">
        <v>4605</v>
      </c>
      <c r="J121" s="55">
        <v>7.13</v>
      </c>
      <c r="K121" t="s">
        <v>98</v>
      </c>
      <c r="L121" s="56">
        <v>3.8999999999999998E-3</v>
      </c>
      <c r="M121" s="56">
        <v>3.7499999999999999E-2</v>
      </c>
      <c r="N121" s="55">
        <v>3930370.45</v>
      </c>
      <c r="O121" s="55">
        <v>85.22</v>
      </c>
      <c r="P121" s="55">
        <v>0</v>
      </c>
      <c r="Q121" s="55">
        <v>3349.46169749</v>
      </c>
      <c r="R121" s="56">
        <v>1.67E-2</v>
      </c>
      <c r="S121" s="56">
        <v>1.6000000000000001E-3</v>
      </c>
      <c r="T121" s="56">
        <v>2.0000000000000001E-4</v>
      </c>
    </row>
    <row r="122" spans="1:20">
      <c r="A122" t="s">
        <v>617</v>
      </c>
      <c r="B122" t="s">
        <v>618</v>
      </c>
      <c r="C122" t="s">
        <v>96</v>
      </c>
      <c r="D122" t="s">
        <v>108</v>
      </c>
      <c r="E122" t="s">
        <v>619</v>
      </c>
      <c r="F122" t="s">
        <v>620</v>
      </c>
      <c r="G122" t="s">
        <v>572</v>
      </c>
      <c r="H122" t="s">
        <v>127</v>
      </c>
      <c r="I122" s="108" t="s">
        <v>4605</v>
      </c>
      <c r="J122" s="55">
        <v>1.28</v>
      </c>
      <c r="K122" t="s">
        <v>98</v>
      </c>
      <c r="L122" s="56">
        <v>1.8499999999999999E-2</v>
      </c>
      <c r="M122" s="56">
        <v>2.0500000000000001E-2</v>
      </c>
      <c r="N122" s="55">
        <v>4339496.1399999997</v>
      </c>
      <c r="O122" s="55">
        <v>111.15</v>
      </c>
      <c r="P122" s="55">
        <v>0</v>
      </c>
      <c r="Q122" s="55">
        <v>4823.34995961</v>
      </c>
      <c r="R122" s="56">
        <v>7.4000000000000003E-3</v>
      </c>
      <c r="S122" s="56">
        <v>2.3E-3</v>
      </c>
      <c r="T122" s="56">
        <v>2.9999999999999997E-4</v>
      </c>
    </row>
    <row r="123" spans="1:20">
      <c r="A123" t="s">
        <v>621</v>
      </c>
      <c r="B123" t="s">
        <v>622</v>
      </c>
      <c r="C123" t="s">
        <v>96</v>
      </c>
      <c r="D123" t="s">
        <v>108</v>
      </c>
      <c r="E123" t="s">
        <v>619</v>
      </c>
      <c r="F123" t="s">
        <v>620</v>
      </c>
      <c r="G123" t="s">
        <v>572</v>
      </c>
      <c r="H123" t="s">
        <v>127</v>
      </c>
      <c r="I123" s="108" t="s">
        <v>4605</v>
      </c>
      <c r="J123" s="55">
        <v>3.68</v>
      </c>
      <c r="K123" t="s">
        <v>98</v>
      </c>
      <c r="L123" s="56">
        <v>0.01</v>
      </c>
      <c r="M123" s="56">
        <v>4.1099999999999998E-2</v>
      </c>
      <c r="N123" s="55">
        <v>14216656.529999999</v>
      </c>
      <c r="O123" s="55">
        <v>97.46</v>
      </c>
      <c r="P123" s="55">
        <v>0</v>
      </c>
      <c r="Q123" s="55">
        <v>13855.553454138</v>
      </c>
      <c r="R123" s="56">
        <v>1.2E-2</v>
      </c>
      <c r="S123" s="56">
        <v>6.6E-3</v>
      </c>
      <c r="T123" s="56">
        <v>8.0000000000000004E-4</v>
      </c>
    </row>
    <row r="124" spans="1:20">
      <c r="A124" t="s">
        <v>623</v>
      </c>
      <c r="B124" t="s">
        <v>624</v>
      </c>
      <c r="C124" t="s">
        <v>96</v>
      </c>
      <c r="D124" t="s">
        <v>108</v>
      </c>
      <c r="E124" t="s">
        <v>619</v>
      </c>
      <c r="F124" t="s">
        <v>620</v>
      </c>
      <c r="G124" t="s">
        <v>572</v>
      </c>
      <c r="H124" t="s">
        <v>127</v>
      </c>
      <c r="I124" s="108" t="s">
        <v>4605</v>
      </c>
      <c r="J124" s="55">
        <v>2.33</v>
      </c>
      <c r="K124" t="s">
        <v>98</v>
      </c>
      <c r="L124" s="56">
        <v>3.5400000000000001E-2</v>
      </c>
      <c r="M124" s="56">
        <v>3.73E-2</v>
      </c>
      <c r="N124" s="55">
        <v>13796395.619999999</v>
      </c>
      <c r="O124" s="55">
        <v>103.99</v>
      </c>
      <c r="P124" s="55">
        <v>0</v>
      </c>
      <c r="Q124" s="55">
        <v>14346.871805238001</v>
      </c>
      <c r="R124" s="56">
        <v>2.01E-2</v>
      </c>
      <c r="S124" s="56">
        <v>6.7999999999999996E-3</v>
      </c>
      <c r="T124" s="56">
        <v>8.9999999999999998E-4</v>
      </c>
    </row>
    <row r="125" spans="1:20">
      <c r="A125" t="s">
        <v>625</v>
      </c>
      <c r="B125" t="s">
        <v>626</v>
      </c>
      <c r="C125" t="s">
        <v>96</v>
      </c>
      <c r="D125" t="s">
        <v>108</v>
      </c>
      <c r="E125" t="s">
        <v>619</v>
      </c>
      <c r="F125" t="s">
        <v>620</v>
      </c>
      <c r="G125" t="s">
        <v>572</v>
      </c>
      <c r="H125" t="s">
        <v>127</v>
      </c>
      <c r="I125" s="108" t="s">
        <v>4605</v>
      </c>
      <c r="J125" s="55">
        <v>0.89</v>
      </c>
      <c r="K125" t="s">
        <v>98</v>
      </c>
      <c r="L125" s="56">
        <v>0.01</v>
      </c>
      <c r="M125" s="56">
        <v>2.9600000000000001E-2</v>
      </c>
      <c r="N125" s="55">
        <v>8578879.8300000001</v>
      </c>
      <c r="O125" s="55">
        <v>108.89</v>
      </c>
      <c r="P125" s="55">
        <v>0</v>
      </c>
      <c r="Q125" s="55">
        <v>9341.5422468870001</v>
      </c>
      <c r="R125" s="56">
        <v>8.9999999999999993E-3</v>
      </c>
      <c r="S125" s="56">
        <v>4.4000000000000003E-3</v>
      </c>
      <c r="T125" s="56">
        <v>5.9999999999999995E-4</v>
      </c>
    </row>
    <row r="126" spans="1:20">
      <c r="A126" t="s">
        <v>628</v>
      </c>
      <c r="B126" t="s">
        <v>629</v>
      </c>
      <c r="C126" t="s">
        <v>96</v>
      </c>
      <c r="D126" t="s">
        <v>108</v>
      </c>
      <c r="E126" t="s">
        <v>630</v>
      </c>
      <c r="F126" t="s">
        <v>361</v>
      </c>
      <c r="G126" t="s">
        <v>572</v>
      </c>
      <c r="H126" t="s">
        <v>127</v>
      </c>
      <c r="I126" s="108" t="s">
        <v>4605</v>
      </c>
      <c r="J126" s="55">
        <v>3.48</v>
      </c>
      <c r="K126" t="s">
        <v>98</v>
      </c>
      <c r="L126" s="56">
        <v>2.75E-2</v>
      </c>
      <c r="M126" s="56">
        <v>2.5700000000000001E-2</v>
      </c>
      <c r="N126" s="55">
        <v>7043669.6699999999</v>
      </c>
      <c r="O126" s="55">
        <v>111.53</v>
      </c>
      <c r="P126" s="55">
        <v>0</v>
      </c>
      <c r="Q126" s="55">
        <v>7855.8047829509997</v>
      </c>
      <c r="R126" s="56">
        <v>1.38E-2</v>
      </c>
      <c r="S126" s="56">
        <v>3.7000000000000002E-3</v>
      </c>
      <c r="T126" s="56">
        <v>5.0000000000000001E-4</v>
      </c>
    </row>
    <row r="127" spans="1:20">
      <c r="A127" t="s">
        <v>631</v>
      </c>
      <c r="B127" t="s">
        <v>632</v>
      </c>
      <c r="C127" t="s">
        <v>96</v>
      </c>
      <c r="D127" t="s">
        <v>108</v>
      </c>
      <c r="E127" t="s">
        <v>630</v>
      </c>
      <c r="F127" t="s">
        <v>361</v>
      </c>
      <c r="G127" t="s">
        <v>572</v>
      </c>
      <c r="H127" t="s">
        <v>127</v>
      </c>
      <c r="I127" s="108" t="s">
        <v>4605</v>
      </c>
      <c r="J127" s="55">
        <v>4.95</v>
      </c>
      <c r="K127" t="s">
        <v>98</v>
      </c>
      <c r="L127" s="56">
        <v>8.5000000000000006E-3</v>
      </c>
      <c r="M127" s="56">
        <v>2.9899999999999999E-2</v>
      </c>
      <c r="N127" s="55">
        <v>5737707.2300000004</v>
      </c>
      <c r="O127" s="55">
        <v>98.97</v>
      </c>
      <c r="P127" s="55">
        <v>0</v>
      </c>
      <c r="Q127" s="55">
        <v>5678.608845531</v>
      </c>
      <c r="R127" s="56">
        <v>1.11E-2</v>
      </c>
      <c r="S127" s="56">
        <v>2.7000000000000001E-3</v>
      </c>
      <c r="T127" s="56">
        <v>2.9999999999999997E-4</v>
      </c>
    </row>
    <row r="128" spans="1:20">
      <c r="A128" t="s">
        <v>633</v>
      </c>
      <c r="B128" t="s">
        <v>634</v>
      </c>
      <c r="C128" t="s">
        <v>96</v>
      </c>
      <c r="D128" t="s">
        <v>108</v>
      </c>
      <c r="E128" t="s">
        <v>630</v>
      </c>
      <c r="F128" t="s">
        <v>361</v>
      </c>
      <c r="G128" t="s">
        <v>572</v>
      </c>
      <c r="H128" t="s">
        <v>127</v>
      </c>
      <c r="I128" s="108" t="s">
        <v>4605</v>
      </c>
      <c r="J128" s="55">
        <v>6.41</v>
      </c>
      <c r="K128" t="s">
        <v>98</v>
      </c>
      <c r="L128" s="56">
        <v>3.1800000000000002E-2</v>
      </c>
      <c r="M128" s="56">
        <v>3.2500000000000001E-2</v>
      </c>
      <c r="N128" s="55">
        <v>5732446.8799999999</v>
      </c>
      <c r="O128" s="55">
        <v>102.29</v>
      </c>
      <c r="P128" s="55">
        <v>0</v>
      </c>
      <c r="Q128" s="55">
        <v>5863.7199135520004</v>
      </c>
      <c r="R128" s="56">
        <v>2.93E-2</v>
      </c>
      <c r="S128" s="56">
        <v>2.8E-3</v>
      </c>
      <c r="T128" s="56">
        <v>4.0000000000000002E-4</v>
      </c>
    </row>
    <row r="129" spans="1:20">
      <c r="A129" t="s">
        <v>635</v>
      </c>
      <c r="B129" t="s">
        <v>636</v>
      </c>
      <c r="C129" t="s">
        <v>96</v>
      </c>
      <c r="D129" t="s">
        <v>108</v>
      </c>
      <c r="E129" t="s">
        <v>637</v>
      </c>
      <c r="F129" t="s">
        <v>638</v>
      </c>
      <c r="G129" t="s">
        <v>639</v>
      </c>
      <c r="H129" t="s">
        <v>127</v>
      </c>
      <c r="I129" s="108" t="s">
        <v>4605</v>
      </c>
      <c r="J129" s="55">
        <v>3.89</v>
      </c>
      <c r="K129" t="s">
        <v>98</v>
      </c>
      <c r="L129" s="56">
        <v>3.2500000000000001E-2</v>
      </c>
      <c r="M129" s="56">
        <v>3.8899999999999997E-2</v>
      </c>
      <c r="N129" s="55">
        <v>7265969.75</v>
      </c>
      <c r="O129" s="55">
        <v>102.69</v>
      </c>
      <c r="P129" s="55">
        <v>0</v>
      </c>
      <c r="Q129" s="55">
        <v>7461.4243362750003</v>
      </c>
      <c r="R129" s="56">
        <v>2.7900000000000001E-2</v>
      </c>
      <c r="S129" s="56">
        <v>3.5000000000000001E-3</v>
      </c>
      <c r="T129" s="56">
        <v>5.0000000000000001E-4</v>
      </c>
    </row>
    <row r="130" spans="1:20">
      <c r="A130" t="s">
        <v>640</v>
      </c>
      <c r="B130" t="s">
        <v>641</v>
      </c>
      <c r="C130" t="s">
        <v>96</v>
      </c>
      <c r="D130" t="s">
        <v>108</v>
      </c>
      <c r="E130" t="s">
        <v>642</v>
      </c>
      <c r="F130" t="s">
        <v>643</v>
      </c>
      <c r="G130" t="s">
        <v>639</v>
      </c>
      <c r="H130" t="s">
        <v>127</v>
      </c>
      <c r="I130" s="108" t="s">
        <v>4605</v>
      </c>
      <c r="J130" s="55">
        <v>2.1800000000000002</v>
      </c>
      <c r="K130" t="s">
        <v>98</v>
      </c>
      <c r="L130" s="56">
        <v>2.5700000000000001E-2</v>
      </c>
      <c r="M130" s="56">
        <v>3.2500000000000001E-2</v>
      </c>
      <c r="N130" s="55">
        <v>9097126</v>
      </c>
      <c r="O130" s="55">
        <v>111.45</v>
      </c>
      <c r="P130" s="55">
        <v>0</v>
      </c>
      <c r="Q130" s="55">
        <v>10138.746927</v>
      </c>
      <c r="R130" s="56">
        <v>7.1000000000000004E-3</v>
      </c>
      <c r="S130" s="56">
        <v>4.7999999999999996E-3</v>
      </c>
      <c r="T130" s="56">
        <v>5.9999999999999995E-4</v>
      </c>
    </row>
    <row r="131" spans="1:20">
      <c r="A131" t="s">
        <v>644</v>
      </c>
      <c r="B131" t="s">
        <v>645</v>
      </c>
      <c r="C131" t="s">
        <v>96</v>
      </c>
      <c r="D131" t="s">
        <v>108</v>
      </c>
      <c r="E131" t="s">
        <v>642</v>
      </c>
      <c r="F131" t="s">
        <v>643</v>
      </c>
      <c r="G131" t="s">
        <v>639</v>
      </c>
      <c r="H131" t="s">
        <v>127</v>
      </c>
      <c r="I131" s="108" t="s">
        <v>4605</v>
      </c>
      <c r="J131" s="55">
        <v>4.01</v>
      </c>
      <c r="K131" t="s">
        <v>98</v>
      </c>
      <c r="L131" s="56">
        <v>0.04</v>
      </c>
      <c r="M131" s="56">
        <v>3.5200000000000002E-2</v>
      </c>
      <c r="N131" s="55">
        <v>5164527.07</v>
      </c>
      <c r="O131" s="55">
        <v>103.87</v>
      </c>
      <c r="P131" s="55">
        <v>0</v>
      </c>
      <c r="Q131" s="55">
        <v>5364.3942676090001</v>
      </c>
      <c r="R131" s="56">
        <v>1.6299999999999999E-2</v>
      </c>
      <c r="S131" s="56">
        <v>2.5000000000000001E-3</v>
      </c>
      <c r="T131" s="56">
        <v>2.9999999999999997E-4</v>
      </c>
    </row>
    <row r="132" spans="1:20">
      <c r="A132" t="s">
        <v>646</v>
      </c>
      <c r="B132" t="s">
        <v>647</v>
      </c>
      <c r="C132" t="s">
        <v>96</v>
      </c>
      <c r="D132" t="s">
        <v>108</v>
      </c>
      <c r="E132" t="s">
        <v>642</v>
      </c>
      <c r="F132" t="s">
        <v>643</v>
      </c>
      <c r="G132" t="s">
        <v>639</v>
      </c>
      <c r="H132" t="s">
        <v>127</v>
      </c>
      <c r="I132" s="108" t="s">
        <v>4605</v>
      </c>
      <c r="J132" s="55">
        <v>0.98</v>
      </c>
      <c r="K132" t="s">
        <v>98</v>
      </c>
      <c r="L132" s="56">
        <v>1.2200000000000001E-2</v>
      </c>
      <c r="M132" s="56">
        <v>2.8299999999999999E-2</v>
      </c>
      <c r="N132" s="55">
        <v>1320836.92</v>
      </c>
      <c r="O132" s="55">
        <v>109.7</v>
      </c>
      <c r="P132" s="55">
        <v>0</v>
      </c>
      <c r="Q132" s="55">
        <v>1448.9581012399999</v>
      </c>
      <c r="R132" s="56">
        <v>2.8999999999999998E-3</v>
      </c>
      <c r="S132" s="56">
        <v>6.9999999999999999E-4</v>
      </c>
      <c r="T132" s="56">
        <v>1E-4</v>
      </c>
    </row>
    <row r="133" spans="1:20">
      <c r="A133" t="s">
        <v>648</v>
      </c>
      <c r="B133" t="s">
        <v>649</v>
      </c>
      <c r="C133" t="s">
        <v>96</v>
      </c>
      <c r="D133" t="s">
        <v>108</v>
      </c>
      <c r="E133" t="s">
        <v>642</v>
      </c>
      <c r="F133" t="s">
        <v>643</v>
      </c>
      <c r="G133" t="s">
        <v>639</v>
      </c>
      <c r="H133" t="s">
        <v>127</v>
      </c>
      <c r="I133" s="108" t="s">
        <v>4605</v>
      </c>
      <c r="J133" s="55">
        <v>4.8600000000000003</v>
      </c>
      <c r="K133" t="s">
        <v>98</v>
      </c>
      <c r="L133" s="56">
        <v>1.09E-2</v>
      </c>
      <c r="M133" s="56">
        <v>3.6600000000000001E-2</v>
      </c>
      <c r="N133" s="55">
        <v>4410396.1500000004</v>
      </c>
      <c r="O133" s="55">
        <v>97.27</v>
      </c>
      <c r="P133" s="55">
        <v>0</v>
      </c>
      <c r="Q133" s="55">
        <v>4289.9923351050002</v>
      </c>
      <c r="R133" s="56">
        <v>7.9000000000000008E-3</v>
      </c>
      <c r="S133" s="56">
        <v>2E-3</v>
      </c>
      <c r="T133" s="56">
        <v>2.9999999999999997E-4</v>
      </c>
    </row>
    <row r="134" spans="1:20">
      <c r="A134" t="s">
        <v>650</v>
      </c>
      <c r="B134" t="s">
        <v>651</v>
      </c>
      <c r="C134" t="s">
        <v>96</v>
      </c>
      <c r="D134" t="s">
        <v>108</v>
      </c>
      <c r="E134" t="s">
        <v>642</v>
      </c>
      <c r="F134" t="s">
        <v>643</v>
      </c>
      <c r="G134" t="s">
        <v>639</v>
      </c>
      <c r="H134" t="s">
        <v>127</v>
      </c>
      <c r="I134" s="108" t="s">
        <v>4605</v>
      </c>
      <c r="J134" s="55">
        <v>5.81</v>
      </c>
      <c r="K134" t="s">
        <v>98</v>
      </c>
      <c r="L134" s="56">
        <v>1.54E-2</v>
      </c>
      <c r="M134" s="56">
        <v>3.8399999999999997E-2</v>
      </c>
      <c r="N134" s="55">
        <v>3942631.76</v>
      </c>
      <c r="O134" s="55">
        <v>95.41</v>
      </c>
      <c r="P134" s="55">
        <v>0</v>
      </c>
      <c r="Q134" s="55">
        <v>3761.6649622159998</v>
      </c>
      <c r="R134" s="56">
        <v>1.1299999999999999E-2</v>
      </c>
      <c r="S134" s="56">
        <v>1.8E-3</v>
      </c>
      <c r="T134" s="56">
        <v>2.0000000000000001E-4</v>
      </c>
    </row>
    <row r="135" spans="1:20">
      <c r="A135" t="s">
        <v>652</v>
      </c>
      <c r="B135" t="s">
        <v>653</v>
      </c>
      <c r="C135" t="s">
        <v>96</v>
      </c>
      <c r="D135" t="s">
        <v>108</v>
      </c>
      <c r="E135" t="s">
        <v>654</v>
      </c>
      <c r="F135" t="s">
        <v>571</v>
      </c>
      <c r="G135" t="s">
        <v>655</v>
      </c>
      <c r="H135" t="s">
        <v>177</v>
      </c>
      <c r="I135" s="108" t="s">
        <v>4605</v>
      </c>
      <c r="J135" s="55">
        <v>4</v>
      </c>
      <c r="K135" t="s">
        <v>98</v>
      </c>
      <c r="L135" s="56">
        <v>7.4999999999999997E-3</v>
      </c>
      <c r="M135" s="56">
        <v>3.4099999999999998E-2</v>
      </c>
      <c r="N135" s="55">
        <v>19761221.25</v>
      </c>
      <c r="O135" s="55">
        <v>97.97</v>
      </c>
      <c r="P135" s="55">
        <v>0</v>
      </c>
      <c r="Q135" s="55">
        <v>19360.068458624999</v>
      </c>
      <c r="R135" s="56">
        <v>1.2800000000000001E-2</v>
      </c>
      <c r="S135" s="56">
        <v>9.1999999999999998E-3</v>
      </c>
      <c r="T135" s="56">
        <v>1.1999999999999999E-3</v>
      </c>
    </row>
    <row r="136" spans="1:20">
      <c r="A136" t="s">
        <v>656</v>
      </c>
      <c r="B136" t="s">
        <v>657</v>
      </c>
      <c r="C136" t="s">
        <v>96</v>
      </c>
      <c r="D136" t="s">
        <v>108</v>
      </c>
      <c r="E136" t="s">
        <v>654</v>
      </c>
      <c r="F136" t="s">
        <v>571</v>
      </c>
      <c r="G136" t="s">
        <v>655</v>
      </c>
      <c r="H136" t="s">
        <v>177</v>
      </c>
      <c r="I136" s="108" t="s">
        <v>4605</v>
      </c>
      <c r="J136" s="55">
        <v>6.11</v>
      </c>
      <c r="K136" t="s">
        <v>98</v>
      </c>
      <c r="L136" s="56">
        <v>4.0800000000000003E-2</v>
      </c>
      <c r="M136" s="56">
        <v>3.8899999999999997E-2</v>
      </c>
      <c r="N136" s="55">
        <v>4890510.72</v>
      </c>
      <c r="O136" s="55">
        <v>101.94</v>
      </c>
      <c r="P136" s="55">
        <v>0</v>
      </c>
      <c r="Q136" s="55">
        <v>4985.3866279679996</v>
      </c>
      <c r="R136" s="56">
        <v>1.4E-2</v>
      </c>
      <c r="S136" s="56">
        <v>2.3999999999999998E-3</v>
      </c>
      <c r="T136" s="56">
        <v>2.9999999999999997E-4</v>
      </c>
    </row>
    <row r="137" spans="1:20">
      <c r="A137" t="s">
        <v>658</v>
      </c>
      <c r="B137" t="s">
        <v>659</v>
      </c>
      <c r="C137" t="s">
        <v>96</v>
      </c>
      <c r="D137" t="s">
        <v>108</v>
      </c>
      <c r="E137" t="s">
        <v>660</v>
      </c>
      <c r="F137" t="s">
        <v>643</v>
      </c>
      <c r="G137" t="s">
        <v>639</v>
      </c>
      <c r="H137" t="s">
        <v>127</v>
      </c>
      <c r="I137" s="108" t="s">
        <v>4605</v>
      </c>
      <c r="J137" s="55">
        <v>3.08</v>
      </c>
      <c r="K137" t="s">
        <v>98</v>
      </c>
      <c r="L137" s="56">
        <v>1.3299999999999999E-2</v>
      </c>
      <c r="M137" s="56">
        <v>2.9700000000000001E-2</v>
      </c>
      <c r="N137" s="55">
        <v>4637013.07</v>
      </c>
      <c r="O137" s="55">
        <v>106.5</v>
      </c>
      <c r="P137" s="55">
        <v>0</v>
      </c>
      <c r="Q137" s="55">
        <v>4938.4189195500003</v>
      </c>
      <c r="R137" s="56">
        <v>1.41E-2</v>
      </c>
      <c r="S137" s="56">
        <v>2.3E-3</v>
      </c>
      <c r="T137" s="56">
        <v>2.9999999999999997E-4</v>
      </c>
    </row>
    <row r="138" spans="1:20">
      <c r="A138" t="s">
        <v>661</v>
      </c>
      <c r="B138" t="s">
        <v>662</v>
      </c>
      <c r="C138" t="s">
        <v>96</v>
      </c>
      <c r="D138" t="s">
        <v>108</v>
      </c>
      <c r="E138" t="s">
        <v>663</v>
      </c>
      <c r="F138" t="s">
        <v>361</v>
      </c>
      <c r="G138" t="s">
        <v>655</v>
      </c>
      <c r="H138" t="s">
        <v>177</v>
      </c>
      <c r="I138" s="108" t="s">
        <v>4605</v>
      </c>
      <c r="J138" s="55">
        <v>3.5</v>
      </c>
      <c r="K138" t="s">
        <v>98</v>
      </c>
      <c r="L138" s="56">
        <v>1.7999999999999999E-2</v>
      </c>
      <c r="M138" s="56">
        <v>2.8000000000000001E-2</v>
      </c>
      <c r="N138" s="55">
        <v>494827.32</v>
      </c>
      <c r="O138" s="55">
        <v>108.67</v>
      </c>
      <c r="P138" s="55">
        <v>0</v>
      </c>
      <c r="Q138" s="55">
        <v>537.72884864399998</v>
      </c>
      <c r="R138" s="56">
        <v>5.9999999999999995E-4</v>
      </c>
      <c r="S138" s="56">
        <v>2.9999999999999997E-4</v>
      </c>
      <c r="T138" s="56">
        <v>0</v>
      </c>
    </row>
    <row r="139" spans="1:20">
      <c r="A139" t="s">
        <v>664</v>
      </c>
      <c r="B139" t="s">
        <v>665</v>
      </c>
      <c r="C139" t="s">
        <v>96</v>
      </c>
      <c r="D139" t="s">
        <v>108</v>
      </c>
      <c r="E139" t="s">
        <v>666</v>
      </c>
      <c r="F139" t="s">
        <v>361</v>
      </c>
      <c r="G139" t="s">
        <v>655</v>
      </c>
      <c r="H139" t="s">
        <v>177</v>
      </c>
      <c r="I139" s="108" t="s">
        <v>4605</v>
      </c>
      <c r="J139" s="55">
        <v>4.6500000000000004</v>
      </c>
      <c r="K139" t="s">
        <v>98</v>
      </c>
      <c r="L139" s="56">
        <v>3.6200000000000003E-2</v>
      </c>
      <c r="M139" s="56">
        <v>3.8100000000000002E-2</v>
      </c>
      <c r="N139" s="55">
        <v>15106694.390000001</v>
      </c>
      <c r="O139" s="55">
        <v>102</v>
      </c>
      <c r="P139" s="55">
        <v>0</v>
      </c>
      <c r="Q139" s="55">
        <v>15408.828277799999</v>
      </c>
      <c r="R139" s="56">
        <v>8.5000000000000006E-3</v>
      </c>
      <c r="S139" s="56">
        <v>7.3000000000000001E-3</v>
      </c>
      <c r="T139" s="56">
        <v>8.9999999999999998E-4</v>
      </c>
    </row>
    <row r="140" spans="1:20">
      <c r="A140" t="s">
        <v>667</v>
      </c>
      <c r="B140" t="s">
        <v>668</v>
      </c>
      <c r="C140" t="s">
        <v>96</v>
      </c>
      <c r="D140" t="s">
        <v>108</v>
      </c>
      <c r="E140" t="s">
        <v>669</v>
      </c>
      <c r="F140" t="s">
        <v>341</v>
      </c>
      <c r="G140" t="s">
        <v>670</v>
      </c>
      <c r="H140" t="s">
        <v>177</v>
      </c>
      <c r="I140" s="108" t="s">
        <v>4605</v>
      </c>
      <c r="J140" s="55">
        <v>3.33</v>
      </c>
      <c r="K140" t="s">
        <v>98</v>
      </c>
      <c r="L140" s="56">
        <v>2.75E-2</v>
      </c>
      <c r="M140" s="56">
        <v>3.04E-2</v>
      </c>
      <c r="N140" s="55">
        <v>9543578.1699999999</v>
      </c>
      <c r="O140" s="55">
        <v>110.65</v>
      </c>
      <c r="P140" s="55">
        <v>0</v>
      </c>
      <c r="Q140" s="55">
        <v>10559.969245105</v>
      </c>
      <c r="R140" s="56">
        <v>1.06E-2</v>
      </c>
      <c r="S140" s="56">
        <v>5.0000000000000001E-3</v>
      </c>
      <c r="T140" s="56">
        <v>5.9999999999999995E-4</v>
      </c>
    </row>
    <row r="141" spans="1:20">
      <c r="A141" t="s">
        <v>671</v>
      </c>
      <c r="B141" t="s">
        <v>672</v>
      </c>
      <c r="C141" t="s">
        <v>96</v>
      </c>
      <c r="D141" t="s">
        <v>108</v>
      </c>
      <c r="E141" t="s">
        <v>660</v>
      </c>
      <c r="F141" t="s">
        <v>643</v>
      </c>
      <c r="G141" t="s">
        <v>673</v>
      </c>
      <c r="H141" t="s">
        <v>127</v>
      </c>
      <c r="I141" s="108" t="s">
        <v>4605</v>
      </c>
      <c r="J141" s="55">
        <v>2.89</v>
      </c>
      <c r="K141" t="s">
        <v>98</v>
      </c>
      <c r="L141" s="56">
        <v>3.2800000000000003E-2</v>
      </c>
      <c r="M141" s="56">
        <v>6.8900000000000003E-2</v>
      </c>
      <c r="N141" s="55">
        <v>6699191.9400000004</v>
      </c>
      <c r="O141" s="55">
        <v>102.18</v>
      </c>
      <c r="P141" s="55">
        <v>0</v>
      </c>
      <c r="Q141" s="55">
        <v>6845.2343242919997</v>
      </c>
      <c r="R141" s="56">
        <v>4.7999999999999996E-3</v>
      </c>
      <c r="S141" s="56">
        <v>3.2000000000000002E-3</v>
      </c>
      <c r="T141" s="56">
        <v>4.0000000000000002E-4</v>
      </c>
    </row>
    <row r="142" spans="1:20">
      <c r="A142" t="s">
        <v>674</v>
      </c>
      <c r="B142" t="s">
        <v>675</v>
      </c>
      <c r="C142" t="s">
        <v>96</v>
      </c>
      <c r="D142" t="s">
        <v>108</v>
      </c>
      <c r="E142" t="s">
        <v>660</v>
      </c>
      <c r="F142" t="s">
        <v>643</v>
      </c>
      <c r="G142" t="s">
        <v>673</v>
      </c>
      <c r="H142" t="s">
        <v>127</v>
      </c>
      <c r="I142" s="108" t="s">
        <v>4605</v>
      </c>
      <c r="J142" s="55">
        <v>4.43</v>
      </c>
      <c r="K142" t="s">
        <v>98</v>
      </c>
      <c r="L142" s="56">
        <v>5.5E-2</v>
      </c>
      <c r="M142" s="56">
        <v>6.3899999999999998E-2</v>
      </c>
      <c r="N142" s="55">
        <v>4450450.2</v>
      </c>
      <c r="O142" s="55">
        <v>98.6</v>
      </c>
      <c r="P142" s="55">
        <v>0</v>
      </c>
      <c r="Q142" s="55">
        <v>4388.1438971999996</v>
      </c>
      <c r="R142" s="56">
        <v>0.01</v>
      </c>
      <c r="S142" s="56">
        <v>2.0999999999999999E-3</v>
      </c>
      <c r="T142" s="56">
        <v>2.9999999999999997E-4</v>
      </c>
    </row>
    <row r="143" spans="1:20">
      <c r="A143" t="s">
        <v>676</v>
      </c>
      <c r="B143" t="s">
        <v>677</v>
      </c>
      <c r="C143" t="s">
        <v>96</v>
      </c>
      <c r="D143" t="s">
        <v>108</v>
      </c>
      <c r="E143" t="s">
        <v>660</v>
      </c>
      <c r="F143" t="s">
        <v>643</v>
      </c>
      <c r="G143" t="s">
        <v>673</v>
      </c>
      <c r="H143" t="s">
        <v>127</v>
      </c>
      <c r="I143" s="108" t="s">
        <v>4605</v>
      </c>
      <c r="J143" s="55">
        <v>2.2000000000000002</v>
      </c>
      <c r="K143" t="s">
        <v>98</v>
      </c>
      <c r="L143" s="56">
        <v>0.04</v>
      </c>
      <c r="M143" s="56">
        <v>6.59E-2</v>
      </c>
      <c r="N143" s="55">
        <v>4830109.2300000004</v>
      </c>
      <c r="O143" s="55">
        <v>105.42</v>
      </c>
      <c r="P143" s="55">
        <v>0</v>
      </c>
      <c r="Q143" s="55">
        <v>5091.9011502659996</v>
      </c>
      <c r="R143" s="56">
        <v>1.9E-3</v>
      </c>
      <c r="S143" s="56">
        <v>2.3999999999999998E-3</v>
      </c>
      <c r="T143" s="56">
        <v>2.9999999999999997E-4</v>
      </c>
    </row>
    <row r="144" spans="1:20">
      <c r="A144" t="s">
        <v>678</v>
      </c>
      <c r="B144" t="s">
        <v>679</v>
      </c>
      <c r="C144" t="s">
        <v>96</v>
      </c>
      <c r="D144" t="s">
        <v>108</v>
      </c>
      <c r="E144" t="s">
        <v>660</v>
      </c>
      <c r="F144" t="s">
        <v>643</v>
      </c>
      <c r="G144" t="s">
        <v>673</v>
      </c>
      <c r="H144" t="s">
        <v>127</v>
      </c>
      <c r="I144" s="108" t="s">
        <v>4605</v>
      </c>
      <c r="J144" s="55">
        <v>4.7300000000000004</v>
      </c>
      <c r="K144" t="s">
        <v>98</v>
      </c>
      <c r="L144" s="56">
        <v>1.7899999999999999E-2</v>
      </c>
      <c r="M144" s="56">
        <v>6.5000000000000002E-2</v>
      </c>
      <c r="N144" s="55">
        <v>2280166.91</v>
      </c>
      <c r="O144" s="55">
        <v>89.15</v>
      </c>
      <c r="P144" s="55">
        <v>0</v>
      </c>
      <c r="Q144" s="55">
        <v>2032.768800265</v>
      </c>
      <c r="R144" s="56">
        <v>2.2000000000000001E-3</v>
      </c>
      <c r="S144" s="56">
        <v>1E-3</v>
      </c>
      <c r="T144" s="56">
        <v>1E-4</v>
      </c>
    </row>
    <row r="145" spans="1:20">
      <c r="A145" t="s">
        <v>680</v>
      </c>
      <c r="B145" t="s">
        <v>681</v>
      </c>
      <c r="C145" t="s">
        <v>96</v>
      </c>
      <c r="D145" t="s">
        <v>108</v>
      </c>
      <c r="E145" t="s">
        <v>663</v>
      </c>
      <c r="F145" t="s">
        <v>361</v>
      </c>
      <c r="G145" t="s">
        <v>670</v>
      </c>
      <c r="H145" t="s">
        <v>177</v>
      </c>
      <c r="I145" s="108" t="s">
        <v>4605</v>
      </c>
      <c r="J145" s="55">
        <v>2.72</v>
      </c>
      <c r="K145" t="s">
        <v>98</v>
      </c>
      <c r="L145" s="56">
        <v>3.3000000000000002E-2</v>
      </c>
      <c r="M145" s="56">
        <v>4.2000000000000003E-2</v>
      </c>
      <c r="N145" s="55">
        <v>9235339.3000000007</v>
      </c>
      <c r="O145" s="55">
        <v>108.69</v>
      </c>
      <c r="P145" s="55">
        <v>0</v>
      </c>
      <c r="Q145" s="55">
        <v>10037.89028517</v>
      </c>
      <c r="R145" s="56">
        <v>1.46E-2</v>
      </c>
      <c r="S145" s="56">
        <v>4.7999999999999996E-3</v>
      </c>
      <c r="T145" s="56">
        <v>5.9999999999999995E-4</v>
      </c>
    </row>
    <row r="146" spans="1:20">
      <c r="A146" t="s">
        <v>682</v>
      </c>
      <c r="B146" t="s">
        <v>683</v>
      </c>
      <c r="C146" t="s">
        <v>96</v>
      </c>
      <c r="D146" t="s">
        <v>108</v>
      </c>
      <c r="E146" t="s">
        <v>663</v>
      </c>
      <c r="F146" t="s">
        <v>361</v>
      </c>
      <c r="G146" t="s">
        <v>670</v>
      </c>
      <c r="H146" t="s">
        <v>177</v>
      </c>
      <c r="I146" s="108" t="s">
        <v>4605</v>
      </c>
      <c r="J146" s="55">
        <v>2.81</v>
      </c>
      <c r="K146" t="s">
        <v>98</v>
      </c>
      <c r="L146" s="56">
        <v>3.6499999999999998E-2</v>
      </c>
      <c r="M146" s="56">
        <v>4.3299999999999998E-2</v>
      </c>
      <c r="N146" s="55">
        <v>3326419.75</v>
      </c>
      <c r="O146" s="55">
        <v>101.64</v>
      </c>
      <c r="P146" s="55">
        <v>0</v>
      </c>
      <c r="Q146" s="55">
        <v>3380.9730338999998</v>
      </c>
      <c r="R146" s="56">
        <v>1.8700000000000001E-2</v>
      </c>
      <c r="S146" s="56">
        <v>1.6000000000000001E-3</v>
      </c>
      <c r="T146" s="56">
        <v>2.0000000000000001E-4</v>
      </c>
    </row>
    <row r="147" spans="1:20">
      <c r="A147" t="s">
        <v>684</v>
      </c>
      <c r="B147" t="s">
        <v>685</v>
      </c>
      <c r="C147" t="s">
        <v>96</v>
      </c>
      <c r="D147" t="s">
        <v>108</v>
      </c>
      <c r="E147" t="s">
        <v>686</v>
      </c>
      <c r="F147" t="s">
        <v>361</v>
      </c>
      <c r="G147" t="s">
        <v>670</v>
      </c>
      <c r="H147" t="s">
        <v>177</v>
      </c>
      <c r="I147" s="108" t="s">
        <v>4605</v>
      </c>
      <c r="J147" s="55">
        <v>1.99</v>
      </c>
      <c r="K147" t="s">
        <v>98</v>
      </c>
      <c r="L147" s="56">
        <v>1E-3</v>
      </c>
      <c r="M147" s="56">
        <v>2.5999999999999999E-2</v>
      </c>
      <c r="N147" s="55">
        <v>8666272.6699999999</v>
      </c>
      <c r="O147" s="55">
        <v>106.05</v>
      </c>
      <c r="P147" s="55">
        <v>0</v>
      </c>
      <c r="Q147" s="55">
        <v>9190.5821665349995</v>
      </c>
      <c r="R147" s="56">
        <v>1.5299999999999999E-2</v>
      </c>
      <c r="S147" s="56">
        <v>4.4000000000000003E-3</v>
      </c>
      <c r="T147" s="56">
        <v>5.9999999999999995E-4</v>
      </c>
    </row>
    <row r="148" spans="1:20">
      <c r="A148" t="s">
        <v>688</v>
      </c>
      <c r="B148" t="s">
        <v>689</v>
      </c>
      <c r="C148" t="s">
        <v>96</v>
      </c>
      <c r="D148" t="s">
        <v>108</v>
      </c>
      <c r="E148" t="s">
        <v>686</v>
      </c>
      <c r="F148" t="s">
        <v>361</v>
      </c>
      <c r="G148" t="s">
        <v>670</v>
      </c>
      <c r="H148" t="s">
        <v>177</v>
      </c>
      <c r="I148" s="108" t="s">
        <v>4605</v>
      </c>
      <c r="J148" s="55">
        <v>4.71</v>
      </c>
      <c r="K148" t="s">
        <v>98</v>
      </c>
      <c r="L148" s="56">
        <v>3.0000000000000001E-3</v>
      </c>
      <c r="M148" s="56">
        <v>3.5999999999999997E-2</v>
      </c>
      <c r="N148" s="55">
        <v>4887217.83</v>
      </c>
      <c r="O148" s="55">
        <v>94.75</v>
      </c>
      <c r="P148" s="55">
        <v>0</v>
      </c>
      <c r="Q148" s="55">
        <v>4630.638893925</v>
      </c>
      <c r="R148" s="56">
        <v>1.35E-2</v>
      </c>
      <c r="S148" s="56">
        <v>2.2000000000000001E-3</v>
      </c>
      <c r="T148" s="56">
        <v>2.9999999999999997E-4</v>
      </c>
    </row>
    <row r="149" spans="1:20">
      <c r="A149" t="s">
        <v>690</v>
      </c>
      <c r="B149" t="s">
        <v>691</v>
      </c>
      <c r="C149" t="s">
        <v>96</v>
      </c>
      <c r="D149" t="s">
        <v>108</v>
      </c>
      <c r="E149" t="s">
        <v>686</v>
      </c>
      <c r="F149" t="s">
        <v>361</v>
      </c>
      <c r="G149" t="s">
        <v>670</v>
      </c>
      <c r="H149" t="s">
        <v>177</v>
      </c>
      <c r="I149" s="108" t="s">
        <v>4605</v>
      </c>
      <c r="J149" s="55">
        <v>3.22</v>
      </c>
      <c r="K149" t="s">
        <v>98</v>
      </c>
      <c r="L149" s="56">
        <v>3.0000000000000001E-3</v>
      </c>
      <c r="M149" s="56">
        <v>3.3799999999999997E-2</v>
      </c>
      <c r="N149" s="55">
        <v>7098290.0499999998</v>
      </c>
      <c r="O149" s="55">
        <v>97.61</v>
      </c>
      <c r="P149" s="55">
        <v>0</v>
      </c>
      <c r="Q149" s="55">
        <v>6928.6409178049998</v>
      </c>
      <c r="R149" s="56">
        <v>1.4E-2</v>
      </c>
      <c r="S149" s="56">
        <v>3.3E-3</v>
      </c>
      <c r="T149" s="56">
        <v>4.0000000000000002E-4</v>
      </c>
    </row>
    <row r="150" spans="1:20">
      <c r="A150" t="s">
        <v>693</v>
      </c>
      <c r="B150" t="s">
        <v>694</v>
      </c>
      <c r="C150" t="s">
        <v>96</v>
      </c>
      <c r="D150" t="s">
        <v>108</v>
      </c>
      <c r="E150" t="s">
        <v>686</v>
      </c>
      <c r="F150" t="s">
        <v>361</v>
      </c>
      <c r="G150" t="s">
        <v>670</v>
      </c>
      <c r="H150" t="s">
        <v>177</v>
      </c>
      <c r="I150" s="108" t="s">
        <v>4605</v>
      </c>
      <c r="J150" s="55">
        <v>2.73</v>
      </c>
      <c r="K150" t="s">
        <v>98</v>
      </c>
      <c r="L150" s="56">
        <v>3.0000000000000001E-3</v>
      </c>
      <c r="M150" s="56">
        <v>3.2599999999999997E-2</v>
      </c>
      <c r="N150" s="55">
        <v>2732220.39</v>
      </c>
      <c r="O150" s="55">
        <v>95.51</v>
      </c>
      <c r="P150" s="55">
        <v>0</v>
      </c>
      <c r="Q150" s="55">
        <v>2609.5436944889998</v>
      </c>
      <c r="R150" s="56">
        <v>7.7000000000000002E-3</v>
      </c>
      <c r="S150" s="56">
        <v>1.1999999999999999E-3</v>
      </c>
      <c r="T150" s="56">
        <v>2.0000000000000001E-4</v>
      </c>
    </row>
    <row r="151" spans="1:20">
      <c r="A151" t="s">
        <v>695</v>
      </c>
      <c r="B151" t="s">
        <v>696</v>
      </c>
      <c r="C151" t="s">
        <v>96</v>
      </c>
      <c r="D151" t="s">
        <v>108</v>
      </c>
      <c r="E151" t="s">
        <v>697</v>
      </c>
      <c r="F151" t="s">
        <v>698</v>
      </c>
      <c r="G151" s="62" t="s">
        <v>4509</v>
      </c>
      <c r="H151" s="108" t="s">
        <v>4605</v>
      </c>
      <c r="I151" s="108" t="s">
        <v>4605</v>
      </c>
      <c r="J151" s="55">
        <v>3.01</v>
      </c>
      <c r="K151" t="s">
        <v>98</v>
      </c>
      <c r="L151" s="56">
        <v>1.4800000000000001E-2</v>
      </c>
      <c r="M151" s="56">
        <v>3.5099999999999999E-2</v>
      </c>
      <c r="N151" s="55">
        <v>10984675.960000001</v>
      </c>
      <c r="O151" s="55">
        <v>102.99</v>
      </c>
      <c r="P151" s="55">
        <v>0</v>
      </c>
      <c r="Q151" s="55">
        <v>11313.117771204001</v>
      </c>
      <c r="R151" s="56">
        <v>1.26E-2</v>
      </c>
      <c r="S151" s="56">
        <v>5.4000000000000003E-3</v>
      </c>
      <c r="T151" s="56">
        <v>6.9999999999999999E-4</v>
      </c>
    </row>
    <row r="152" spans="1:20">
      <c r="A152" t="s">
        <v>699</v>
      </c>
      <c r="B152" t="s">
        <v>700</v>
      </c>
      <c r="C152" t="s">
        <v>96</v>
      </c>
      <c r="D152" t="s">
        <v>108</v>
      </c>
      <c r="E152" t="s">
        <v>701</v>
      </c>
      <c r="F152" t="s">
        <v>103</v>
      </c>
      <c r="G152" s="62" t="s">
        <v>4509</v>
      </c>
      <c r="H152" s="108" t="s">
        <v>4605</v>
      </c>
      <c r="I152" s="108" t="s">
        <v>4605</v>
      </c>
      <c r="J152" s="55">
        <v>0.99</v>
      </c>
      <c r="K152" t="s">
        <v>98</v>
      </c>
      <c r="L152" s="56">
        <v>6.8000000000000005E-2</v>
      </c>
      <c r="M152" s="56">
        <v>0</v>
      </c>
      <c r="N152" s="55">
        <v>2391164.7400000002</v>
      </c>
      <c r="O152" s="55">
        <v>22.77</v>
      </c>
      <c r="P152" s="55">
        <v>0</v>
      </c>
      <c r="Q152" s="55">
        <v>544.46821129800003</v>
      </c>
      <c r="R152" s="56">
        <v>5.3E-3</v>
      </c>
      <c r="S152" s="56">
        <v>2.9999999999999997E-4</v>
      </c>
      <c r="T152" s="56">
        <v>0</v>
      </c>
    </row>
    <row r="153" spans="1:20">
      <c r="A153" t="s">
        <v>702</v>
      </c>
      <c r="B153" t="s">
        <v>703</v>
      </c>
      <c r="C153" t="s">
        <v>96</v>
      </c>
      <c r="D153" t="s">
        <v>108</v>
      </c>
      <c r="E153" t="s">
        <v>704</v>
      </c>
      <c r="F153" t="s">
        <v>361</v>
      </c>
      <c r="G153" s="62" t="s">
        <v>4509</v>
      </c>
      <c r="H153" s="108" t="s">
        <v>4605</v>
      </c>
      <c r="I153" s="108" t="s">
        <v>4605</v>
      </c>
      <c r="J153" s="55">
        <v>2.98</v>
      </c>
      <c r="K153" t="s">
        <v>98</v>
      </c>
      <c r="L153" s="56">
        <v>1.9E-2</v>
      </c>
      <c r="M153" s="56">
        <v>3.3500000000000002E-2</v>
      </c>
      <c r="N153" s="55">
        <v>6123819.4800000004</v>
      </c>
      <c r="O153" s="55">
        <v>103</v>
      </c>
      <c r="P153" s="55">
        <v>0</v>
      </c>
      <c r="Q153" s="55">
        <v>6307.5340643999998</v>
      </c>
      <c r="R153" s="56">
        <v>1.1299999999999999E-2</v>
      </c>
      <c r="S153" s="56">
        <v>3.0000000000000001E-3</v>
      </c>
      <c r="T153" s="56">
        <v>4.0000000000000002E-4</v>
      </c>
    </row>
    <row r="154" spans="1:20">
      <c r="A154" t="s">
        <v>705</v>
      </c>
      <c r="B154" t="s">
        <v>706</v>
      </c>
      <c r="C154" t="s">
        <v>96</v>
      </c>
      <c r="D154" t="s">
        <v>108</v>
      </c>
      <c r="E154" t="s">
        <v>707</v>
      </c>
      <c r="F154" t="s">
        <v>341</v>
      </c>
      <c r="G154" s="62" t="s">
        <v>4509</v>
      </c>
      <c r="H154" s="108" t="s">
        <v>4605</v>
      </c>
      <c r="I154" s="108" t="s">
        <v>4605</v>
      </c>
      <c r="J154" s="55">
        <v>2.09</v>
      </c>
      <c r="K154" t="s">
        <v>98</v>
      </c>
      <c r="L154" s="56">
        <v>1.6400000000000001E-2</v>
      </c>
      <c r="M154" s="56">
        <v>3.0300000000000001E-2</v>
      </c>
      <c r="N154" s="55">
        <v>1301861.8899999999</v>
      </c>
      <c r="O154" s="55">
        <v>108.85</v>
      </c>
      <c r="P154" s="55">
        <v>0</v>
      </c>
      <c r="Q154" s="55">
        <v>1417.076667265</v>
      </c>
      <c r="R154" s="56">
        <v>5.0000000000000001E-3</v>
      </c>
      <c r="S154" s="56">
        <v>6.9999999999999999E-4</v>
      </c>
      <c r="T154" s="56">
        <v>1E-4</v>
      </c>
    </row>
    <row r="155" spans="1:20">
      <c r="A155" s="57" t="s">
        <v>237</v>
      </c>
      <c r="B155" s="110" t="s">
        <v>4605</v>
      </c>
      <c r="C155" s="110" t="s">
        <v>4605</v>
      </c>
      <c r="D155" s="110" t="s">
        <v>4605</v>
      </c>
      <c r="E155" s="110" t="s">
        <v>4605</v>
      </c>
      <c r="F155" s="110" t="s">
        <v>4605</v>
      </c>
      <c r="G155" s="110" t="s">
        <v>4605</v>
      </c>
      <c r="H155" s="110" t="s">
        <v>4605</v>
      </c>
      <c r="I155" s="110" t="s">
        <v>4605</v>
      </c>
      <c r="J155" s="59">
        <v>3.96</v>
      </c>
      <c r="K155" s="110" t="s">
        <v>4605</v>
      </c>
      <c r="L155" s="110" t="s">
        <v>4605</v>
      </c>
      <c r="M155" s="58">
        <v>5.2900000000000003E-2</v>
      </c>
      <c r="N155" s="59">
        <v>222722111.81</v>
      </c>
      <c r="O155" s="110" t="s">
        <v>4605</v>
      </c>
      <c r="P155" s="59">
        <v>2147.5351300000002</v>
      </c>
      <c r="Q155" s="59">
        <v>210136.29476250699</v>
      </c>
      <c r="R155" s="110" t="s">
        <v>4605</v>
      </c>
      <c r="S155" s="58">
        <v>9.9599999999999994E-2</v>
      </c>
      <c r="T155" s="58">
        <v>1.2800000000000001E-2</v>
      </c>
    </row>
    <row r="156" spans="1:20">
      <c r="A156" t="s">
        <v>708</v>
      </c>
      <c r="B156" t="s">
        <v>709</v>
      </c>
      <c r="C156" t="s">
        <v>96</v>
      </c>
      <c r="D156" t="s">
        <v>108</v>
      </c>
      <c r="E156" t="s">
        <v>710</v>
      </c>
      <c r="F156" t="s">
        <v>711</v>
      </c>
      <c r="G156" t="s">
        <v>176</v>
      </c>
      <c r="H156" t="s">
        <v>177</v>
      </c>
      <c r="I156" s="108" t="s">
        <v>4605</v>
      </c>
      <c r="J156" s="55">
        <v>0.9</v>
      </c>
      <c r="K156" t="s">
        <v>98</v>
      </c>
      <c r="L156" s="56">
        <v>5.7000000000000002E-2</v>
      </c>
      <c r="M156" s="56">
        <v>4.6199999999999998E-2</v>
      </c>
      <c r="N156" s="55">
        <v>0.62</v>
      </c>
      <c r="O156" s="55">
        <v>101.48</v>
      </c>
      <c r="P156" s="55">
        <v>0</v>
      </c>
      <c r="Q156" s="55">
        <v>6.2917599999999995E-4</v>
      </c>
      <c r="R156" s="56">
        <v>0</v>
      </c>
      <c r="S156" s="56">
        <v>0</v>
      </c>
      <c r="T156" s="56">
        <v>0</v>
      </c>
    </row>
    <row r="157" spans="1:20">
      <c r="A157" t="s">
        <v>712</v>
      </c>
      <c r="B157" t="s">
        <v>713</v>
      </c>
      <c r="C157" t="s">
        <v>96</v>
      </c>
      <c r="D157" t="s">
        <v>108</v>
      </c>
      <c r="E157" t="s">
        <v>373</v>
      </c>
      <c r="F157" t="s">
        <v>361</v>
      </c>
      <c r="G157" t="s">
        <v>374</v>
      </c>
      <c r="H157" t="s">
        <v>177</v>
      </c>
      <c r="I157" s="108" t="s">
        <v>4605</v>
      </c>
      <c r="J157" s="55">
        <v>5.65</v>
      </c>
      <c r="K157" t="s">
        <v>98</v>
      </c>
      <c r="L157" s="56">
        <v>2.5499999999999998E-2</v>
      </c>
      <c r="M157" s="56">
        <v>5.04E-2</v>
      </c>
      <c r="N157" s="55">
        <v>13026839.42</v>
      </c>
      <c r="O157" s="55">
        <v>87.22</v>
      </c>
      <c r="P157" s="55">
        <v>0</v>
      </c>
      <c r="Q157" s="55">
        <v>11362.009342124</v>
      </c>
      <c r="R157" s="56">
        <v>9.5999999999999992E-3</v>
      </c>
      <c r="S157" s="56">
        <v>5.4000000000000003E-3</v>
      </c>
      <c r="T157" s="56">
        <v>6.9999999999999999E-4</v>
      </c>
    </row>
    <row r="158" spans="1:20">
      <c r="A158" t="s">
        <v>714</v>
      </c>
      <c r="B158" t="s">
        <v>715</v>
      </c>
      <c r="C158" t="s">
        <v>96</v>
      </c>
      <c r="D158" t="s">
        <v>108</v>
      </c>
      <c r="E158" t="s">
        <v>451</v>
      </c>
      <c r="F158" t="s">
        <v>452</v>
      </c>
      <c r="G158" t="s">
        <v>383</v>
      </c>
      <c r="H158" t="s">
        <v>127</v>
      </c>
      <c r="I158" s="108" t="s">
        <v>4605</v>
      </c>
      <c r="J158" s="55">
        <v>4.9800000000000004</v>
      </c>
      <c r="K158" t="s">
        <v>98</v>
      </c>
      <c r="L158" s="56">
        <v>1.9400000000000001E-2</v>
      </c>
      <c r="M158" s="56">
        <v>4.7199999999999999E-2</v>
      </c>
      <c r="N158" s="55">
        <v>1542348.02</v>
      </c>
      <c r="O158" s="55">
        <v>87.3</v>
      </c>
      <c r="P158" s="55">
        <v>0</v>
      </c>
      <c r="Q158" s="55">
        <v>1346.46982146</v>
      </c>
      <c r="R158" s="56">
        <v>3.3E-3</v>
      </c>
      <c r="S158" s="56">
        <v>5.9999999999999995E-4</v>
      </c>
      <c r="T158" s="56">
        <v>1E-4</v>
      </c>
    </row>
    <row r="159" spans="1:20">
      <c r="A159" t="s">
        <v>717</v>
      </c>
      <c r="B159" t="s">
        <v>718</v>
      </c>
      <c r="C159" t="s">
        <v>96</v>
      </c>
      <c r="D159" t="s">
        <v>108</v>
      </c>
      <c r="E159" t="s">
        <v>719</v>
      </c>
      <c r="F159" t="s">
        <v>452</v>
      </c>
      <c r="G159" t="s">
        <v>383</v>
      </c>
      <c r="H159" t="s">
        <v>127</v>
      </c>
      <c r="I159" s="108" t="s">
        <v>4605</v>
      </c>
      <c r="J159" s="55">
        <v>5.49</v>
      </c>
      <c r="K159" t="s">
        <v>98</v>
      </c>
      <c r="L159" s="56">
        <v>1.95E-2</v>
      </c>
      <c r="M159" s="56">
        <v>4.8599999999999997E-2</v>
      </c>
      <c r="N159" s="55">
        <v>106814.64</v>
      </c>
      <c r="O159" s="55">
        <v>85.34</v>
      </c>
      <c r="P159" s="55">
        <v>0</v>
      </c>
      <c r="Q159" s="55">
        <v>91.155613775999996</v>
      </c>
      <c r="R159" s="56">
        <v>1E-4</v>
      </c>
      <c r="S159" s="56">
        <v>0</v>
      </c>
      <c r="T159" s="56">
        <v>0</v>
      </c>
    </row>
    <row r="160" spans="1:20">
      <c r="A160" t="s">
        <v>720</v>
      </c>
      <c r="B160" t="s">
        <v>721</v>
      </c>
      <c r="C160" t="s">
        <v>96</v>
      </c>
      <c r="D160" t="s">
        <v>108</v>
      </c>
      <c r="E160" t="s">
        <v>722</v>
      </c>
      <c r="F160" t="s">
        <v>361</v>
      </c>
      <c r="G160" t="s">
        <v>374</v>
      </c>
      <c r="H160" t="s">
        <v>177</v>
      </c>
      <c r="I160" s="108" t="s">
        <v>4605</v>
      </c>
      <c r="J160" s="55">
        <v>0.8</v>
      </c>
      <c r="K160" t="s">
        <v>98</v>
      </c>
      <c r="L160" s="56">
        <v>2.5499999999999998E-2</v>
      </c>
      <c r="M160" s="56">
        <v>4.4400000000000002E-2</v>
      </c>
      <c r="N160" s="55">
        <v>1601293.26</v>
      </c>
      <c r="O160" s="55">
        <v>98.58</v>
      </c>
      <c r="P160" s="55">
        <v>0</v>
      </c>
      <c r="Q160" s="55">
        <v>1578.554895708</v>
      </c>
      <c r="R160" s="56">
        <v>8.0000000000000002E-3</v>
      </c>
      <c r="S160" s="56">
        <v>6.9999999999999999E-4</v>
      </c>
      <c r="T160" s="56">
        <v>1E-4</v>
      </c>
    </row>
    <row r="161" spans="1:20">
      <c r="A161" t="s">
        <v>723</v>
      </c>
      <c r="B161" t="s">
        <v>724</v>
      </c>
      <c r="C161" t="s">
        <v>96</v>
      </c>
      <c r="D161" t="s">
        <v>108</v>
      </c>
      <c r="E161" t="s">
        <v>484</v>
      </c>
      <c r="F161" t="s">
        <v>110</v>
      </c>
      <c r="G161" t="s">
        <v>374</v>
      </c>
      <c r="H161" t="s">
        <v>177</v>
      </c>
      <c r="I161" s="108" t="s">
        <v>4605</v>
      </c>
      <c r="J161" s="55">
        <v>3.62</v>
      </c>
      <c r="K161" t="s">
        <v>98</v>
      </c>
      <c r="L161" s="56">
        <v>4.5600000000000002E-2</v>
      </c>
      <c r="M161" s="56">
        <v>5.0900000000000001E-2</v>
      </c>
      <c r="N161" s="55">
        <v>3096406.75</v>
      </c>
      <c r="O161" s="55">
        <v>98.58</v>
      </c>
      <c r="P161" s="55">
        <v>0</v>
      </c>
      <c r="Q161" s="55">
        <v>3052.4377741500002</v>
      </c>
      <c r="R161" s="56">
        <v>5.7999999999999996E-3</v>
      </c>
      <c r="S161" s="56">
        <v>1.4E-3</v>
      </c>
      <c r="T161" s="56">
        <v>2.0000000000000001E-4</v>
      </c>
    </row>
    <row r="162" spans="1:20">
      <c r="A162" t="s">
        <v>725</v>
      </c>
      <c r="B162" t="s">
        <v>726</v>
      </c>
      <c r="C162" t="s">
        <v>96</v>
      </c>
      <c r="D162" t="s">
        <v>108</v>
      </c>
      <c r="E162" t="s">
        <v>502</v>
      </c>
      <c r="F162" t="s">
        <v>113</v>
      </c>
      <c r="G162" t="s">
        <v>503</v>
      </c>
      <c r="H162" t="s">
        <v>127</v>
      </c>
      <c r="I162" s="108" t="s">
        <v>4605</v>
      </c>
      <c r="J162" s="55">
        <v>8.5</v>
      </c>
      <c r="K162" t="s">
        <v>98</v>
      </c>
      <c r="L162" s="56">
        <v>2.7900000000000001E-2</v>
      </c>
      <c r="M162" s="56">
        <v>5.0099999999999999E-2</v>
      </c>
      <c r="N162" s="55">
        <v>3115315.14</v>
      </c>
      <c r="O162" s="55">
        <v>83.51</v>
      </c>
      <c r="P162" s="55">
        <v>0</v>
      </c>
      <c r="Q162" s="55">
        <v>2601.5996734139999</v>
      </c>
      <c r="R162" s="56">
        <v>7.1999999999999998E-3</v>
      </c>
      <c r="S162" s="56">
        <v>1.1999999999999999E-3</v>
      </c>
      <c r="T162" s="56">
        <v>2.0000000000000001E-4</v>
      </c>
    </row>
    <row r="163" spans="1:20">
      <c r="A163" t="s">
        <v>727</v>
      </c>
      <c r="B163" t="s">
        <v>728</v>
      </c>
      <c r="C163" t="s">
        <v>96</v>
      </c>
      <c r="D163" t="s">
        <v>108</v>
      </c>
      <c r="E163" t="s">
        <v>729</v>
      </c>
      <c r="F163" t="s">
        <v>111</v>
      </c>
      <c r="G163" t="s">
        <v>503</v>
      </c>
      <c r="H163" t="s">
        <v>127</v>
      </c>
      <c r="I163" s="108" t="s">
        <v>4605</v>
      </c>
      <c r="J163" s="55">
        <v>1.29</v>
      </c>
      <c r="K163" t="s">
        <v>98</v>
      </c>
      <c r="L163" s="56">
        <v>6.0999999999999999E-2</v>
      </c>
      <c r="M163" s="56">
        <v>6.0100000000000001E-2</v>
      </c>
      <c r="N163" s="55">
        <v>6675675.2999999998</v>
      </c>
      <c r="O163" s="55">
        <v>101.47</v>
      </c>
      <c r="P163" s="55">
        <v>0</v>
      </c>
      <c r="Q163" s="55">
        <v>6773.8077269100004</v>
      </c>
      <c r="R163" s="56">
        <v>1.7299999999999999E-2</v>
      </c>
      <c r="S163" s="56">
        <v>3.2000000000000002E-3</v>
      </c>
      <c r="T163" s="56">
        <v>4.0000000000000002E-4</v>
      </c>
    </row>
    <row r="164" spans="1:20">
      <c r="A164" t="s">
        <v>730</v>
      </c>
      <c r="B164" t="s">
        <v>731</v>
      </c>
      <c r="C164" t="s">
        <v>96</v>
      </c>
      <c r="D164" t="s">
        <v>108</v>
      </c>
      <c r="E164" t="s">
        <v>537</v>
      </c>
      <c r="F164" t="s">
        <v>452</v>
      </c>
      <c r="G164" t="s">
        <v>503</v>
      </c>
      <c r="H164" t="s">
        <v>127</v>
      </c>
      <c r="I164" s="108" t="s">
        <v>4605</v>
      </c>
      <c r="J164" s="55">
        <v>7.07</v>
      </c>
      <c r="K164" t="s">
        <v>98</v>
      </c>
      <c r="L164" s="56">
        <v>3.0499999999999999E-2</v>
      </c>
      <c r="M164" s="56">
        <v>5.1700000000000003E-2</v>
      </c>
      <c r="N164" s="55">
        <v>4545059.12</v>
      </c>
      <c r="O164" s="55">
        <v>86.63</v>
      </c>
      <c r="P164" s="55">
        <v>0</v>
      </c>
      <c r="Q164" s="55">
        <v>3937.384715656</v>
      </c>
      <c r="R164" s="56">
        <v>6.7000000000000002E-3</v>
      </c>
      <c r="S164" s="56">
        <v>1.9E-3</v>
      </c>
      <c r="T164" s="56">
        <v>2.0000000000000001E-4</v>
      </c>
    </row>
    <row r="165" spans="1:20">
      <c r="A165" t="s">
        <v>732</v>
      </c>
      <c r="B165" t="s">
        <v>733</v>
      </c>
      <c r="C165" t="s">
        <v>96</v>
      </c>
      <c r="D165" t="s">
        <v>108</v>
      </c>
      <c r="E165" t="s">
        <v>537</v>
      </c>
      <c r="F165" t="s">
        <v>452</v>
      </c>
      <c r="G165" t="s">
        <v>503</v>
      </c>
      <c r="H165" t="s">
        <v>127</v>
      </c>
      <c r="I165" s="108" t="s">
        <v>4605</v>
      </c>
      <c r="J165" s="55">
        <v>2.42</v>
      </c>
      <c r="K165" t="s">
        <v>98</v>
      </c>
      <c r="L165" s="56">
        <v>2.9100000000000001E-2</v>
      </c>
      <c r="M165" s="56">
        <v>4.2700000000000002E-2</v>
      </c>
      <c r="N165" s="55">
        <v>2184748.4300000002</v>
      </c>
      <c r="O165" s="55">
        <v>96.93</v>
      </c>
      <c r="P165" s="55">
        <v>0</v>
      </c>
      <c r="Q165" s="55">
        <v>2117.6766531990002</v>
      </c>
      <c r="R165" s="56">
        <v>3.5999999999999999E-3</v>
      </c>
      <c r="S165" s="56">
        <v>1E-3</v>
      </c>
      <c r="T165" s="56">
        <v>1E-4</v>
      </c>
    </row>
    <row r="166" spans="1:20">
      <c r="A166" t="s">
        <v>734</v>
      </c>
      <c r="B166" t="s">
        <v>735</v>
      </c>
      <c r="C166" t="s">
        <v>96</v>
      </c>
      <c r="D166" t="s">
        <v>108</v>
      </c>
      <c r="E166" t="s">
        <v>537</v>
      </c>
      <c r="F166" t="s">
        <v>452</v>
      </c>
      <c r="G166" t="s">
        <v>503</v>
      </c>
      <c r="H166" t="s">
        <v>127</v>
      </c>
      <c r="I166" s="108" t="s">
        <v>4605</v>
      </c>
      <c r="J166" s="55">
        <v>6.3</v>
      </c>
      <c r="K166" t="s">
        <v>98</v>
      </c>
      <c r="L166" s="56">
        <v>3.0499999999999999E-2</v>
      </c>
      <c r="M166" s="56">
        <v>5.0599999999999999E-2</v>
      </c>
      <c r="N166" s="55">
        <v>7455633.7000000002</v>
      </c>
      <c r="O166" s="55">
        <v>88.63</v>
      </c>
      <c r="P166" s="55">
        <v>0</v>
      </c>
      <c r="Q166" s="55">
        <v>6607.9281483100003</v>
      </c>
      <c r="R166" s="56">
        <v>1.0200000000000001E-2</v>
      </c>
      <c r="S166" s="56">
        <v>3.0999999999999999E-3</v>
      </c>
      <c r="T166" s="56">
        <v>4.0000000000000002E-4</v>
      </c>
    </row>
    <row r="167" spans="1:20">
      <c r="A167" t="s">
        <v>736</v>
      </c>
      <c r="B167" t="s">
        <v>737</v>
      </c>
      <c r="C167" t="s">
        <v>96</v>
      </c>
      <c r="D167" t="s">
        <v>108</v>
      </c>
      <c r="E167" t="s">
        <v>537</v>
      </c>
      <c r="F167" t="s">
        <v>452</v>
      </c>
      <c r="G167" t="s">
        <v>503</v>
      </c>
      <c r="H167" t="s">
        <v>127</v>
      </c>
      <c r="I167" s="108" t="s">
        <v>4605</v>
      </c>
      <c r="J167" s="55">
        <v>7.94</v>
      </c>
      <c r="K167" t="s">
        <v>98</v>
      </c>
      <c r="L167" s="56">
        <v>2.63E-2</v>
      </c>
      <c r="M167" s="56">
        <v>5.2400000000000002E-2</v>
      </c>
      <c r="N167" s="55">
        <v>8010810.3600000003</v>
      </c>
      <c r="O167" s="55">
        <v>81.86</v>
      </c>
      <c r="P167" s="55">
        <v>0</v>
      </c>
      <c r="Q167" s="55">
        <v>6557.6493606960003</v>
      </c>
      <c r="R167" s="56">
        <v>1.15E-2</v>
      </c>
      <c r="S167" s="56">
        <v>3.0999999999999999E-3</v>
      </c>
      <c r="T167" s="56">
        <v>4.0000000000000002E-4</v>
      </c>
    </row>
    <row r="168" spans="1:20">
      <c r="A168" t="s">
        <v>738</v>
      </c>
      <c r="B168" t="s">
        <v>739</v>
      </c>
      <c r="C168" t="s">
        <v>96</v>
      </c>
      <c r="D168" t="s">
        <v>108</v>
      </c>
      <c r="E168" t="s">
        <v>544</v>
      </c>
      <c r="F168" t="s">
        <v>452</v>
      </c>
      <c r="G168" t="s">
        <v>503</v>
      </c>
      <c r="H168" t="s">
        <v>127</v>
      </c>
      <c r="I168" s="108" t="s">
        <v>4605</v>
      </c>
      <c r="J168" s="55">
        <v>5.72</v>
      </c>
      <c r="K168" t="s">
        <v>98</v>
      </c>
      <c r="L168" s="56">
        <v>2.64E-2</v>
      </c>
      <c r="M168" s="56">
        <v>4.9599999999999998E-2</v>
      </c>
      <c r="N168" s="55">
        <v>12329761.15</v>
      </c>
      <c r="O168" s="55">
        <v>88.65</v>
      </c>
      <c r="P168" s="55">
        <v>0</v>
      </c>
      <c r="Q168" s="55">
        <v>10930.333259475001</v>
      </c>
      <c r="R168" s="56">
        <v>7.4999999999999997E-3</v>
      </c>
      <c r="S168" s="56">
        <v>5.1999999999999998E-3</v>
      </c>
      <c r="T168" s="56">
        <v>6.9999999999999999E-4</v>
      </c>
    </row>
    <row r="169" spans="1:20">
      <c r="A169" t="s">
        <v>740</v>
      </c>
      <c r="B169" t="s">
        <v>741</v>
      </c>
      <c r="C169" t="s">
        <v>96</v>
      </c>
      <c r="D169" t="s">
        <v>108</v>
      </c>
      <c r="E169" t="s">
        <v>742</v>
      </c>
      <c r="F169" t="s">
        <v>452</v>
      </c>
      <c r="G169" t="s">
        <v>490</v>
      </c>
      <c r="H169" t="s">
        <v>177</v>
      </c>
      <c r="I169" s="108" t="s">
        <v>4605</v>
      </c>
      <c r="J169" s="55">
        <v>3.72</v>
      </c>
      <c r="K169" t="s">
        <v>98</v>
      </c>
      <c r="L169" s="56">
        <v>4.7E-2</v>
      </c>
      <c r="M169" s="56">
        <v>4.5400000000000003E-2</v>
      </c>
      <c r="N169" s="55">
        <v>4094414.18</v>
      </c>
      <c r="O169" s="55">
        <v>104.73</v>
      </c>
      <c r="P169" s="55">
        <v>0</v>
      </c>
      <c r="Q169" s="55">
        <v>4288.0799707140004</v>
      </c>
      <c r="R169" s="56">
        <v>8.2000000000000007E-3</v>
      </c>
      <c r="S169" s="56">
        <v>2E-3</v>
      </c>
      <c r="T169" s="56">
        <v>2.9999999999999997E-4</v>
      </c>
    </row>
    <row r="170" spans="1:20">
      <c r="A170" t="s">
        <v>743</v>
      </c>
      <c r="B170" t="s">
        <v>744</v>
      </c>
      <c r="C170" t="s">
        <v>96</v>
      </c>
      <c r="D170" t="s">
        <v>108</v>
      </c>
      <c r="E170" t="s">
        <v>544</v>
      </c>
      <c r="F170" t="s">
        <v>452</v>
      </c>
      <c r="G170" t="s">
        <v>503</v>
      </c>
      <c r="H170" t="s">
        <v>127</v>
      </c>
      <c r="I170" s="108" t="s">
        <v>4605</v>
      </c>
      <c r="J170" s="55">
        <v>7.35</v>
      </c>
      <c r="K170" t="s">
        <v>98</v>
      </c>
      <c r="L170" s="56">
        <v>2.5000000000000001E-2</v>
      </c>
      <c r="M170" s="56">
        <v>5.28E-2</v>
      </c>
      <c r="N170" s="55">
        <v>7377416.5899999999</v>
      </c>
      <c r="O170" s="55">
        <v>82.64</v>
      </c>
      <c r="P170" s="55">
        <v>0</v>
      </c>
      <c r="Q170" s="55">
        <v>6096.6970699760004</v>
      </c>
      <c r="R170" s="56">
        <v>5.4999999999999997E-3</v>
      </c>
      <c r="S170" s="56">
        <v>2.8999999999999998E-3</v>
      </c>
      <c r="T170" s="56">
        <v>4.0000000000000002E-4</v>
      </c>
    </row>
    <row r="171" spans="1:20">
      <c r="A171" t="s">
        <v>745</v>
      </c>
      <c r="B171" t="s">
        <v>746</v>
      </c>
      <c r="C171" t="s">
        <v>96</v>
      </c>
      <c r="D171" t="s">
        <v>108</v>
      </c>
      <c r="E171" t="s">
        <v>747</v>
      </c>
      <c r="F171" t="s">
        <v>452</v>
      </c>
      <c r="G171" t="s">
        <v>503</v>
      </c>
      <c r="H171" t="s">
        <v>127</v>
      </c>
      <c r="I171" s="108" t="s">
        <v>4605</v>
      </c>
      <c r="J171" s="55">
        <v>6.33</v>
      </c>
      <c r="K171" t="s">
        <v>98</v>
      </c>
      <c r="L171" s="56">
        <v>2.98E-2</v>
      </c>
      <c r="M171" s="56">
        <v>4.9500000000000002E-2</v>
      </c>
      <c r="N171" s="55">
        <v>4347110.75</v>
      </c>
      <c r="O171" s="55">
        <v>88.82</v>
      </c>
      <c r="P171" s="55">
        <v>0</v>
      </c>
      <c r="Q171" s="55">
        <v>3861.1037681500002</v>
      </c>
      <c r="R171" s="56">
        <v>1.11E-2</v>
      </c>
      <c r="S171" s="56">
        <v>1.8E-3</v>
      </c>
      <c r="T171" s="56">
        <v>2.0000000000000001E-4</v>
      </c>
    </row>
    <row r="172" spans="1:20">
      <c r="A172" t="s">
        <v>748</v>
      </c>
      <c r="B172" t="s">
        <v>749</v>
      </c>
      <c r="C172" t="s">
        <v>96</v>
      </c>
      <c r="D172" t="s">
        <v>108</v>
      </c>
      <c r="E172" t="s">
        <v>747</v>
      </c>
      <c r="F172" t="s">
        <v>452</v>
      </c>
      <c r="G172" t="s">
        <v>503</v>
      </c>
      <c r="H172" t="s">
        <v>127</v>
      </c>
      <c r="I172" s="108" t="s">
        <v>4605</v>
      </c>
      <c r="J172" s="55">
        <v>5.04</v>
      </c>
      <c r="K172" t="s">
        <v>98</v>
      </c>
      <c r="L172" s="56">
        <v>3.4299999999999997E-2</v>
      </c>
      <c r="M172" s="56">
        <v>4.6699999999999998E-2</v>
      </c>
      <c r="N172" s="55">
        <v>4857738.76</v>
      </c>
      <c r="O172" s="55">
        <v>94.3</v>
      </c>
      <c r="P172" s="55">
        <v>0</v>
      </c>
      <c r="Q172" s="55">
        <v>4580.8476506799998</v>
      </c>
      <c r="R172" s="56">
        <v>1.6E-2</v>
      </c>
      <c r="S172" s="56">
        <v>2.2000000000000001E-3</v>
      </c>
      <c r="T172" s="56">
        <v>2.9999999999999997E-4</v>
      </c>
    </row>
    <row r="173" spans="1:20">
      <c r="A173" t="s">
        <v>750</v>
      </c>
      <c r="B173" t="s">
        <v>751</v>
      </c>
      <c r="C173" t="s">
        <v>96</v>
      </c>
      <c r="D173" t="s">
        <v>108</v>
      </c>
      <c r="E173" t="s">
        <v>563</v>
      </c>
      <c r="F173" t="s">
        <v>452</v>
      </c>
      <c r="G173" t="s">
        <v>503</v>
      </c>
      <c r="H173" t="s">
        <v>127</v>
      </c>
      <c r="I173" s="108" t="s">
        <v>4605</v>
      </c>
      <c r="J173" s="55">
        <v>2.54</v>
      </c>
      <c r="K173" t="s">
        <v>98</v>
      </c>
      <c r="L173" s="56">
        <v>3.3000000000000002E-2</v>
      </c>
      <c r="M173" s="56">
        <v>4.2599999999999999E-2</v>
      </c>
      <c r="N173" s="55">
        <v>3579297.45</v>
      </c>
      <c r="O173" s="55">
        <v>98.82</v>
      </c>
      <c r="P173" s="55">
        <v>0</v>
      </c>
      <c r="Q173" s="55">
        <v>3537.0617400900001</v>
      </c>
      <c r="R173" s="56">
        <v>1.1599999999999999E-2</v>
      </c>
      <c r="S173" s="56">
        <v>1.6999999999999999E-3</v>
      </c>
      <c r="T173" s="56">
        <v>2.0000000000000001E-4</v>
      </c>
    </row>
    <row r="174" spans="1:20">
      <c r="A174" t="s">
        <v>752</v>
      </c>
      <c r="B174" t="s">
        <v>753</v>
      </c>
      <c r="C174" t="s">
        <v>96</v>
      </c>
      <c r="D174" t="s">
        <v>108</v>
      </c>
      <c r="E174" t="s">
        <v>563</v>
      </c>
      <c r="F174" t="s">
        <v>452</v>
      </c>
      <c r="G174" t="s">
        <v>503</v>
      </c>
      <c r="H174" t="s">
        <v>127</v>
      </c>
      <c r="I174" s="108" t="s">
        <v>4605</v>
      </c>
      <c r="J174" s="55">
        <v>4.96</v>
      </c>
      <c r="K174" t="s">
        <v>98</v>
      </c>
      <c r="L174" s="56">
        <v>2.6200000000000001E-2</v>
      </c>
      <c r="M174" s="56">
        <v>4.7100000000000003E-2</v>
      </c>
      <c r="N174" s="55">
        <v>6098074.6900000004</v>
      </c>
      <c r="O174" s="55">
        <v>90.92</v>
      </c>
      <c r="P174" s="55">
        <v>0</v>
      </c>
      <c r="Q174" s="55">
        <v>5544.369508148</v>
      </c>
      <c r="R174" s="56">
        <v>4.7000000000000002E-3</v>
      </c>
      <c r="S174" s="56">
        <v>2.5999999999999999E-3</v>
      </c>
      <c r="T174" s="56">
        <v>2.9999999999999997E-4</v>
      </c>
    </row>
    <row r="175" spans="1:20">
      <c r="A175" t="s">
        <v>754</v>
      </c>
      <c r="B175" t="s">
        <v>755</v>
      </c>
      <c r="C175" t="s">
        <v>96</v>
      </c>
      <c r="D175" t="s">
        <v>108</v>
      </c>
      <c r="E175" t="s">
        <v>756</v>
      </c>
      <c r="F175" t="s">
        <v>757</v>
      </c>
      <c r="G175" t="s">
        <v>490</v>
      </c>
      <c r="H175" t="s">
        <v>177</v>
      </c>
      <c r="I175" s="108" t="s">
        <v>4605</v>
      </c>
      <c r="J175" s="55">
        <v>0.28000000000000003</v>
      </c>
      <c r="K175" t="s">
        <v>98</v>
      </c>
      <c r="L175" s="56">
        <v>2.4E-2</v>
      </c>
      <c r="M175" s="56">
        <v>5.6599999999999998E-2</v>
      </c>
      <c r="N175" s="55">
        <v>212254.37</v>
      </c>
      <c r="O175" s="55">
        <v>99.29</v>
      </c>
      <c r="P175" s="55">
        <v>0</v>
      </c>
      <c r="Q175" s="55">
        <v>210.74736397300001</v>
      </c>
      <c r="R175" s="56">
        <v>2.3E-3</v>
      </c>
      <c r="S175" s="56">
        <v>1E-4</v>
      </c>
      <c r="T175" s="56">
        <v>0</v>
      </c>
    </row>
    <row r="176" spans="1:20">
      <c r="A176" t="s">
        <v>758</v>
      </c>
      <c r="B176" t="s">
        <v>759</v>
      </c>
      <c r="C176" t="s">
        <v>96</v>
      </c>
      <c r="D176" t="s">
        <v>108</v>
      </c>
      <c r="E176" t="s">
        <v>756</v>
      </c>
      <c r="F176" t="s">
        <v>757</v>
      </c>
      <c r="G176" t="s">
        <v>490</v>
      </c>
      <c r="H176" t="s">
        <v>177</v>
      </c>
      <c r="I176" s="108" t="s">
        <v>4605</v>
      </c>
      <c r="J176" s="55">
        <v>2.2799999999999998</v>
      </c>
      <c r="K176" t="s">
        <v>98</v>
      </c>
      <c r="L176" s="56">
        <v>2.3E-2</v>
      </c>
      <c r="M176" s="56">
        <v>4.9599999999999998E-2</v>
      </c>
      <c r="N176" s="55">
        <v>2805186.19</v>
      </c>
      <c r="O176" s="55">
        <v>95.03</v>
      </c>
      <c r="P176" s="55">
        <v>0</v>
      </c>
      <c r="Q176" s="55">
        <v>2665.7684363570002</v>
      </c>
      <c r="R176" s="56">
        <v>3.3999999999999998E-3</v>
      </c>
      <c r="S176" s="56">
        <v>1.2999999999999999E-3</v>
      </c>
      <c r="T176" s="56">
        <v>2.0000000000000001E-4</v>
      </c>
    </row>
    <row r="177" spans="1:20">
      <c r="A177" t="s">
        <v>760</v>
      </c>
      <c r="B177" t="s">
        <v>761</v>
      </c>
      <c r="C177" t="s">
        <v>96</v>
      </c>
      <c r="D177" t="s">
        <v>108</v>
      </c>
      <c r="E177" t="s">
        <v>756</v>
      </c>
      <c r="F177" t="s">
        <v>757</v>
      </c>
      <c r="G177" t="s">
        <v>490</v>
      </c>
      <c r="H177" t="s">
        <v>177</v>
      </c>
      <c r="I177" s="108" t="s">
        <v>4605</v>
      </c>
      <c r="J177" s="55">
        <v>1.36</v>
      </c>
      <c r="K177" t="s">
        <v>98</v>
      </c>
      <c r="L177" s="56">
        <v>2.75E-2</v>
      </c>
      <c r="M177" s="56">
        <v>4.9500000000000002E-2</v>
      </c>
      <c r="N177" s="55">
        <v>2066489.93</v>
      </c>
      <c r="O177" s="55">
        <v>98.05</v>
      </c>
      <c r="P177" s="55">
        <v>0</v>
      </c>
      <c r="Q177" s="55">
        <v>2026.1933763649999</v>
      </c>
      <c r="R177" s="56">
        <v>6.6E-3</v>
      </c>
      <c r="S177" s="56">
        <v>1E-3</v>
      </c>
      <c r="T177" s="56">
        <v>1E-4</v>
      </c>
    </row>
    <row r="178" spans="1:20">
      <c r="A178" t="s">
        <v>762</v>
      </c>
      <c r="B178" t="s">
        <v>763</v>
      </c>
      <c r="C178" t="s">
        <v>96</v>
      </c>
      <c r="D178" t="s">
        <v>108</v>
      </c>
      <c r="E178" t="s">
        <v>756</v>
      </c>
      <c r="F178" t="s">
        <v>757</v>
      </c>
      <c r="G178" t="s">
        <v>490</v>
      </c>
      <c r="H178" t="s">
        <v>177</v>
      </c>
      <c r="I178" s="108" t="s">
        <v>4605</v>
      </c>
      <c r="J178" s="55">
        <v>2.37</v>
      </c>
      <c r="K178" t="s">
        <v>98</v>
      </c>
      <c r="L178" s="56">
        <v>2.1499999999999998E-2</v>
      </c>
      <c r="M178" s="56">
        <v>5.1900000000000002E-2</v>
      </c>
      <c r="N178" s="55">
        <v>2086386.76</v>
      </c>
      <c r="O178" s="55">
        <v>93.26</v>
      </c>
      <c r="P178" s="55">
        <v>121.44016999999999</v>
      </c>
      <c r="Q178" s="55">
        <v>2067.2044623759998</v>
      </c>
      <c r="R178" s="56">
        <v>3.7000000000000002E-3</v>
      </c>
      <c r="S178" s="56">
        <v>1E-3</v>
      </c>
      <c r="T178" s="56">
        <v>1E-4</v>
      </c>
    </row>
    <row r="179" spans="1:20">
      <c r="A179" t="s">
        <v>764</v>
      </c>
      <c r="B179" t="s">
        <v>765</v>
      </c>
      <c r="C179" t="s">
        <v>96</v>
      </c>
      <c r="D179" t="s">
        <v>108</v>
      </c>
      <c r="E179" t="s">
        <v>570</v>
      </c>
      <c r="F179" t="s">
        <v>571</v>
      </c>
      <c r="G179" t="s">
        <v>572</v>
      </c>
      <c r="H179" t="s">
        <v>127</v>
      </c>
      <c r="I179" s="108" t="s">
        <v>4605</v>
      </c>
      <c r="J179" s="55">
        <v>0.81</v>
      </c>
      <c r="K179" t="s">
        <v>98</v>
      </c>
      <c r="L179" s="56">
        <v>3.0499999999999999E-2</v>
      </c>
      <c r="M179" s="56">
        <v>4.8500000000000001E-2</v>
      </c>
      <c r="N179" s="55">
        <v>163018.43</v>
      </c>
      <c r="O179" s="55">
        <v>98.63</v>
      </c>
      <c r="P179" s="55">
        <v>0</v>
      </c>
      <c r="Q179" s="55">
        <v>160.78507750899999</v>
      </c>
      <c r="R179" s="56">
        <v>2.3999999999999998E-3</v>
      </c>
      <c r="S179" s="56">
        <v>1E-4</v>
      </c>
      <c r="T179" s="56">
        <v>0</v>
      </c>
    </row>
    <row r="180" spans="1:20">
      <c r="A180" t="s">
        <v>766</v>
      </c>
      <c r="B180" t="s">
        <v>767</v>
      </c>
      <c r="C180" t="s">
        <v>96</v>
      </c>
      <c r="D180" t="s">
        <v>108</v>
      </c>
      <c r="E180" t="s">
        <v>570</v>
      </c>
      <c r="F180" t="s">
        <v>571</v>
      </c>
      <c r="G180" t="s">
        <v>572</v>
      </c>
      <c r="H180" t="s">
        <v>127</v>
      </c>
      <c r="I180" s="108" t="s">
        <v>4605</v>
      </c>
      <c r="J180" s="55">
        <v>2.8</v>
      </c>
      <c r="K180" t="s">
        <v>98</v>
      </c>
      <c r="L180" s="56">
        <v>2.58E-2</v>
      </c>
      <c r="M180" s="56">
        <v>5.0799999999999998E-2</v>
      </c>
      <c r="N180" s="55">
        <v>1310451.42</v>
      </c>
      <c r="O180" s="55">
        <v>93.51</v>
      </c>
      <c r="P180" s="55">
        <v>0</v>
      </c>
      <c r="Q180" s="55">
        <v>1225.4031228419999</v>
      </c>
      <c r="R180" s="56">
        <v>4.3E-3</v>
      </c>
      <c r="S180" s="56">
        <v>5.9999999999999995E-4</v>
      </c>
      <c r="T180" s="56">
        <v>1E-4</v>
      </c>
    </row>
    <row r="181" spans="1:20">
      <c r="A181" t="s">
        <v>768</v>
      </c>
      <c r="B181" t="s">
        <v>769</v>
      </c>
      <c r="C181" t="s">
        <v>96</v>
      </c>
      <c r="D181" t="s">
        <v>108</v>
      </c>
      <c r="E181" t="s">
        <v>586</v>
      </c>
      <c r="F181" t="s">
        <v>113</v>
      </c>
      <c r="G181" t="s">
        <v>567</v>
      </c>
      <c r="H181" t="s">
        <v>177</v>
      </c>
      <c r="I181" s="108" t="s">
        <v>4605</v>
      </c>
      <c r="J181" s="55">
        <v>1.55</v>
      </c>
      <c r="K181" t="s">
        <v>98</v>
      </c>
      <c r="L181" s="56">
        <v>3.5499999999999997E-2</v>
      </c>
      <c r="M181" s="56">
        <v>4.9000000000000002E-2</v>
      </c>
      <c r="N181" s="55">
        <v>2220540.58</v>
      </c>
      <c r="O181" s="55">
        <v>98.03</v>
      </c>
      <c r="P181" s="55">
        <v>39.4146</v>
      </c>
      <c r="Q181" s="55">
        <v>2216.2105305740001</v>
      </c>
      <c r="R181" s="56">
        <v>5.7000000000000002E-3</v>
      </c>
      <c r="S181" s="56">
        <v>1.1000000000000001E-3</v>
      </c>
      <c r="T181" s="56">
        <v>1E-4</v>
      </c>
    </row>
    <row r="182" spans="1:20">
      <c r="A182" t="s">
        <v>770</v>
      </c>
      <c r="B182" t="s">
        <v>771</v>
      </c>
      <c r="C182" t="s">
        <v>96</v>
      </c>
      <c r="D182" t="s">
        <v>108</v>
      </c>
      <c r="E182" t="s">
        <v>586</v>
      </c>
      <c r="F182" t="s">
        <v>113</v>
      </c>
      <c r="G182" t="s">
        <v>567</v>
      </c>
      <c r="H182" t="s">
        <v>177</v>
      </c>
      <c r="I182" s="108" t="s">
        <v>4605</v>
      </c>
      <c r="J182" s="55">
        <v>2.56</v>
      </c>
      <c r="K182" t="s">
        <v>98</v>
      </c>
      <c r="L182" s="56">
        <v>2.5000000000000001E-2</v>
      </c>
      <c r="M182" s="56">
        <v>4.9099999999999998E-2</v>
      </c>
      <c r="N182" s="55">
        <v>7787273.1699999999</v>
      </c>
      <c r="O182" s="55">
        <v>94.18</v>
      </c>
      <c r="P182" s="55">
        <v>1905.1007500000001</v>
      </c>
      <c r="Q182" s="55">
        <v>9239.1546215060007</v>
      </c>
      <c r="R182" s="56">
        <v>6.8999999999999999E-3</v>
      </c>
      <c r="S182" s="56">
        <v>4.4000000000000003E-3</v>
      </c>
      <c r="T182" s="56">
        <v>5.9999999999999995E-4</v>
      </c>
    </row>
    <row r="183" spans="1:20">
      <c r="A183" t="s">
        <v>772</v>
      </c>
      <c r="B183" t="s">
        <v>773</v>
      </c>
      <c r="C183" t="s">
        <v>96</v>
      </c>
      <c r="D183" t="s">
        <v>108</v>
      </c>
      <c r="E183" t="s">
        <v>586</v>
      </c>
      <c r="F183" t="s">
        <v>113</v>
      </c>
      <c r="G183" t="s">
        <v>567</v>
      </c>
      <c r="H183" t="s">
        <v>177</v>
      </c>
      <c r="I183" s="108" t="s">
        <v>4605</v>
      </c>
      <c r="J183" s="55">
        <v>3.92</v>
      </c>
      <c r="K183" t="s">
        <v>98</v>
      </c>
      <c r="L183" s="56">
        <v>4.7300000000000002E-2</v>
      </c>
      <c r="M183" s="56">
        <v>5.04E-2</v>
      </c>
      <c r="N183" s="55">
        <v>3449454.94</v>
      </c>
      <c r="O183" s="55">
        <v>99</v>
      </c>
      <c r="P183" s="55">
        <v>81.579610000000002</v>
      </c>
      <c r="Q183" s="55">
        <v>3496.5400006</v>
      </c>
      <c r="R183" s="56">
        <v>8.6999999999999994E-3</v>
      </c>
      <c r="S183" s="56">
        <v>1.6999999999999999E-3</v>
      </c>
      <c r="T183" s="56">
        <v>2.0000000000000001E-4</v>
      </c>
    </row>
    <row r="184" spans="1:20">
      <c r="A184" t="s">
        <v>774</v>
      </c>
      <c r="B184" t="s">
        <v>775</v>
      </c>
      <c r="C184" t="s">
        <v>96</v>
      </c>
      <c r="D184" t="s">
        <v>108</v>
      </c>
      <c r="E184" t="s">
        <v>589</v>
      </c>
      <c r="F184" t="s">
        <v>341</v>
      </c>
      <c r="G184" t="s">
        <v>567</v>
      </c>
      <c r="H184" t="s">
        <v>177</v>
      </c>
      <c r="I184" s="108" t="s">
        <v>4605</v>
      </c>
      <c r="J184" s="55">
        <v>4.51</v>
      </c>
      <c r="K184" t="s">
        <v>98</v>
      </c>
      <c r="L184" s="56">
        <v>2.4299999999999999E-2</v>
      </c>
      <c r="M184" s="56">
        <v>4.9200000000000001E-2</v>
      </c>
      <c r="N184" s="55">
        <v>7336563.1500000004</v>
      </c>
      <c r="O184" s="55">
        <v>89.9</v>
      </c>
      <c r="P184" s="55">
        <v>0</v>
      </c>
      <c r="Q184" s="55">
        <v>6595.5702718499997</v>
      </c>
      <c r="R184" s="56">
        <v>5.0000000000000001E-3</v>
      </c>
      <c r="S184" s="56">
        <v>3.0999999999999999E-3</v>
      </c>
      <c r="T184" s="56">
        <v>4.0000000000000002E-4</v>
      </c>
    </row>
    <row r="185" spans="1:20">
      <c r="A185" t="s">
        <v>776</v>
      </c>
      <c r="B185" t="s">
        <v>777</v>
      </c>
      <c r="C185" t="s">
        <v>96</v>
      </c>
      <c r="D185" t="s">
        <v>108</v>
      </c>
      <c r="E185" t="s">
        <v>778</v>
      </c>
      <c r="F185" t="s">
        <v>113</v>
      </c>
      <c r="G185" t="s">
        <v>567</v>
      </c>
      <c r="H185" t="s">
        <v>177</v>
      </c>
      <c r="I185" s="108" t="s">
        <v>4605</v>
      </c>
      <c r="J185" s="55">
        <v>0.47</v>
      </c>
      <c r="K185" t="s">
        <v>98</v>
      </c>
      <c r="L185" s="56">
        <v>2.1600000000000001E-2</v>
      </c>
      <c r="M185" s="56">
        <v>5.0999999999999997E-2</v>
      </c>
      <c r="N185" s="55">
        <v>0.14000000000000001</v>
      </c>
      <c r="O185" s="55">
        <v>98.7</v>
      </c>
      <c r="P185" s="55">
        <v>0</v>
      </c>
      <c r="Q185" s="55">
        <v>1.3818000000000001E-4</v>
      </c>
      <c r="R185" s="56">
        <v>0</v>
      </c>
      <c r="S185" s="56">
        <v>0</v>
      </c>
      <c r="T185" s="56">
        <v>0</v>
      </c>
    </row>
    <row r="186" spans="1:20">
      <c r="A186" t="s">
        <v>779</v>
      </c>
      <c r="B186" t="s">
        <v>780</v>
      </c>
      <c r="C186" t="s">
        <v>96</v>
      </c>
      <c r="D186" t="s">
        <v>108</v>
      </c>
      <c r="E186" t="s">
        <v>595</v>
      </c>
      <c r="F186" t="s">
        <v>110</v>
      </c>
      <c r="G186" t="s">
        <v>567</v>
      </c>
      <c r="H186" t="s">
        <v>177</v>
      </c>
      <c r="I186" s="108" t="s">
        <v>4605</v>
      </c>
      <c r="J186" s="55">
        <v>1.45</v>
      </c>
      <c r="K186" t="s">
        <v>98</v>
      </c>
      <c r="L186" s="56">
        <v>3.2500000000000001E-2</v>
      </c>
      <c r="M186" s="56">
        <v>5.7500000000000002E-2</v>
      </c>
      <c r="N186" s="55">
        <v>41577.21</v>
      </c>
      <c r="O186" s="55">
        <v>97.29</v>
      </c>
      <c r="P186" s="55">
        <v>0</v>
      </c>
      <c r="Q186" s="55">
        <v>40.450467609</v>
      </c>
      <c r="R186" s="56">
        <v>1E-4</v>
      </c>
      <c r="S186" s="56">
        <v>0</v>
      </c>
      <c r="T186" s="56">
        <v>0</v>
      </c>
    </row>
    <row r="187" spans="1:20">
      <c r="A187" t="s">
        <v>781</v>
      </c>
      <c r="B187" t="s">
        <v>782</v>
      </c>
      <c r="C187" t="s">
        <v>96</v>
      </c>
      <c r="D187" t="s">
        <v>108</v>
      </c>
      <c r="E187" t="s">
        <v>595</v>
      </c>
      <c r="F187" t="s">
        <v>110</v>
      </c>
      <c r="G187" t="s">
        <v>567</v>
      </c>
      <c r="H187" t="s">
        <v>177</v>
      </c>
      <c r="I187" s="108" t="s">
        <v>4605</v>
      </c>
      <c r="J187" s="55">
        <v>2.16</v>
      </c>
      <c r="K187" t="s">
        <v>98</v>
      </c>
      <c r="L187" s="56">
        <v>5.7000000000000002E-2</v>
      </c>
      <c r="M187" s="56">
        <v>5.6500000000000002E-2</v>
      </c>
      <c r="N187" s="55">
        <v>11695539.66</v>
      </c>
      <c r="O187" s="55">
        <v>100.54</v>
      </c>
      <c r="P187" s="55">
        <v>0</v>
      </c>
      <c r="Q187" s="55">
        <v>11758.695574163999</v>
      </c>
      <c r="R187" s="56">
        <v>2.9499999999999998E-2</v>
      </c>
      <c r="S187" s="56">
        <v>5.5999999999999999E-3</v>
      </c>
      <c r="T187" s="56">
        <v>6.9999999999999999E-4</v>
      </c>
    </row>
    <row r="188" spans="1:20">
      <c r="A188" t="s">
        <v>783</v>
      </c>
      <c r="B188" t="s">
        <v>784</v>
      </c>
      <c r="C188" t="s">
        <v>96</v>
      </c>
      <c r="D188" t="s">
        <v>108</v>
      </c>
      <c r="E188" t="s">
        <v>600</v>
      </c>
      <c r="F188" t="s">
        <v>110</v>
      </c>
      <c r="G188" t="s">
        <v>567</v>
      </c>
      <c r="H188" t="s">
        <v>177</v>
      </c>
      <c r="I188" s="108" t="s">
        <v>4605</v>
      </c>
      <c r="J188" s="55">
        <v>1.92</v>
      </c>
      <c r="K188" t="s">
        <v>98</v>
      </c>
      <c r="L188" s="56">
        <v>2.8000000000000001E-2</v>
      </c>
      <c r="M188" s="56">
        <v>5.4399999999999997E-2</v>
      </c>
      <c r="N188" s="55">
        <v>1955313.87</v>
      </c>
      <c r="O188" s="55">
        <v>95.26</v>
      </c>
      <c r="P188" s="55">
        <v>0</v>
      </c>
      <c r="Q188" s="55">
        <v>1862.6319925620001</v>
      </c>
      <c r="R188" s="56">
        <v>5.5999999999999999E-3</v>
      </c>
      <c r="S188" s="56">
        <v>8.9999999999999998E-4</v>
      </c>
      <c r="T188" s="56">
        <v>1E-4</v>
      </c>
    </row>
    <row r="189" spans="1:20">
      <c r="A189" t="s">
        <v>785</v>
      </c>
      <c r="B189" t="s">
        <v>786</v>
      </c>
      <c r="C189" t="s">
        <v>96</v>
      </c>
      <c r="D189" t="s">
        <v>108</v>
      </c>
      <c r="E189" t="s">
        <v>600</v>
      </c>
      <c r="F189" t="s">
        <v>110</v>
      </c>
      <c r="G189" t="s">
        <v>567</v>
      </c>
      <c r="H189" t="s">
        <v>177</v>
      </c>
      <c r="I189" s="108" t="s">
        <v>4605</v>
      </c>
      <c r="J189" s="55">
        <v>3.19</v>
      </c>
      <c r="K189" t="s">
        <v>98</v>
      </c>
      <c r="L189" s="56">
        <v>5.6500000000000002E-2</v>
      </c>
      <c r="M189" s="56">
        <v>6.0100000000000001E-2</v>
      </c>
      <c r="N189" s="55">
        <v>6270868.2000000002</v>
      </c>
      <c r="O189" s="55">
        <v>100.53</v>
      </c>
      <c r="P189" s="55">
        <v>0</v>
      </c>
      <c r="Q189" s="55">
        <v>6304.1038014599999</v>
      </c>
      <c r="R189" s="56">
        <v>1.46E-2</v>
      </c>
      <c r="S189" s="56">
        <v>3.0000000000000001E-3</v>
      </c>
      <c r="T189" s="56">
        <v>4.0000000000000002E-4</v>
      </c>
    </row>
    <row r="190" spans="1:20">
      <c r="A190" t="s">
        <v>787</v>
      </c>
      <c r="B190" t="s">
        <v>788</v>
      </c>
      <c r="C190" t="s">
        <v>96</v>
      </c>
      <c r="D190" t="s">
        <v>108</v>
      </c>
      <c r="E190" t="s">
        <v>607</v>
      </c>
      <c r="F190" t="s">
        <v>103</v>
      </c>
      <c r="G190" t="s">
        <v>567</v>
      </c>
      <c r="H190" t="s">
        <v>177</v>
      </c>
      <c r="I190" s="108" t="s">
        <v>4605</v>
      </c>
      <c r="J190" s="55">
        <v>4.43</v>
      </c>
      <c r="K190" t="s">
        <v>98</v>
      </c>
      <c r="L190" s="56">
        <v>5.5E-2</v>
      </c>
      <c r="M190" s="56">
        <v>5.7599999999999998E-2</v>
      </c>
      <c r="N190" s="55">
        <v>4315009.29</v>
      </c>
      <c r="O190" s="55">
        <v>99.23</v>
      </c>
      <c r="P190" s="55">
        <v>0</v>
      </c>
      <c r="Q190" s="55">
        <v>4281.7837184669997</v>
      </c>
      <c r="R190" s="56">
        <v>1.77E-2</v>
      </c>
      <c r="S190" s="56">
        <v>2E-3</v>
      </c>
      <c r="T190" s="56">
        <v>2.9999999999999997E-4</v>
      </c>
    </row>
    <row r="191" spans="1:20">
      <c r="A191" t="s">
        <v>789</v>
      </c>
      <c r="B191" t="s">
        <v>790</v>
      </c>
      <c r="C191" t="s">
        <v>96</v>
      </c>
      <c r="D191" t="s">
        <v>108</v>
      </c>
      <c r="E191" t="s">
        <v>791</v>
      </c>
      <c r="F191" t="s">
        <v>110</v>
      </c>
      <c r="G191" t="s">
        <v>567</v>
      </c>
      <c r="H191" t="s">
        <v>177</v>
      </c>
      <c r="I191" s="108" t="s">
        <v>4605</v>
      </c>
      <c r="J191" s="55">
        <v>0.73</v>
      </c>
      <c r="K191" t="s">
        <v>98</v>
      </c>
      <c r="L191" s="56">
        <v>2.9499999999999998E-2</v>
      </c>
      <c r="M191" s="56">
        <v>5.4800000000000001E-2</v>
      </c>
      <c r="N191" s="55">
        <v>613316.06000000006</v>
      </c>
      <c r="O191" s="55">
        <v>98.25</v>
      </c>
      <c r="P191" s="55">
        <v>0</v>
      </c>
      <c r="Q191" s="55">
        <v>602.58302894999997</v>
      </c>
      <c r="R191" s="56">
        <v>1.14E-2</v>
      </c>
      <c r="S191" s="56">
        <v>2.9999999999999997E-4</v>
      </c>
      <c r="T191" s="56">
        <v>0</v>
      </c>
    </row>
    <row r="192" spans="1:20">
      <c r="A192" t="s">
        <v>792</v>
      </c>
      <c r="B192" t="s">
        <v>793</v>
      </c>
      <c r="C192" t="s">
        <v>96</v>
      </c>
      <c r="D192" t="s">
        <v>108</v>
      </c>
      <c r="E192" t="s">
        <v>794</v>
      </c>
      <c r="F192" t="s">
        <v>795</v>
      </c>
      <c r="G192" t="s">
        <v>567</v>
      </c>
      <c r="H192" t="s">
        <v>177</v>
      </c>
      <c r="I192" s="108" t="s">
        <v>4605</v>
      </c>
      <c r="J192" s="55">
        <v>6.23</v>
      </c>
      <c r="K192" t="s">
        <v>98</v>
      </c>
      <c r="L192" s="56">
        <v>2.3400000000000001E-2</v>
      </c>
      <c r="M192" s="56">
        <v>5.2499999999999998E-2</v>
      </c>
      <c r="N192" s="55">
        <v>5438139.4699999997</v>
      </c>
      <c r="O192" s="55">
        <v>83.69</v>
      </c>
      <c r="P192" s="55">
        <v>0</v>
      </c>
      <c r="Q192" s="55">
        <v>4551.1789224430004</v>
      </c>
      <c r="R192" s="56">
        <v>8.3000000000000001E-3</v>
      </c>
      <c r="S192" s="56">
        <v>2.2000000000000001E-3</v>
      </c>
      <c r="T192" s="56">
        <v>2.9999999999999997E-4</v>
      </c>
    </row>
    <row r="193" spans="1:20">
      <c r="A193" t="s">
        <v>797</v>
      </c>
      <c r="B193" t="s">
        <v>798</v>
      </c>
      <c r="C193" t="s">
        <v>96</v>
      </c>
      <c r="D193" t="s">
        <v>108</v>
      </c>
      <c r="E193" t="s">
        <v>799</v>
      </c>
      <c r="F193" t="s">
        <v>571</v>
      </c>
      <c r="G193" t="s">
        <v>639</v>
      </c>
      <c r="H193" t="s">
        <v>127</v>
      </c>
      <c r="I193" s="108" t="s">
        <v>4605</v>
      </c>
      <c r="J193" s="55">
        <v>2.09</v>
      </c>
      <c r="K193" t="s">
        <v>98</v>
      </c>
      <c r="L193" s="56">
        <v>2.9499999999999998E-2</v>
      </c>
      <c r="M193" s="56">
        <v>5.3600000000000002E-2</v>
      </c>
      <c r="N193" s="55">
        <v>4503471.87</v>
      </c>
      <c r="O193" s="55">
        <v>95.31</v>
      </c>
      <c r="P193" s="55">
        <v>0</v>
      </c>
      <c r="Q193" s="55">
        <v>4292.2590392969996</v>
      </c>
      <c r="R193" s="56">
        <v>1.14E-2</v>
      </c>
      <c r="S193" s="56">
        <v>2E-3</v>
      </c>
      <c r="T193" s="56">
        <v>2.9999999999999997E-4</v>
      </c>
    </row>
    <row r="194" spans="1:20">
      <c r="A194" t="s">
        <v>800</v>
      </c>
      <c r="B194" t="s">
        <v>801</v>
      </c>
      <c r="C194" t="s">
        <v>96</v>
      </c>
      <c r="D194" t="s">
        <v>108</v>
      </c>
      <c r="E194" t="s">
        <v>799</v>
      </c>
      <c r="F194" t="s">
        <v>571</v>
      </c>
      <c r="G194" t="s">
        <v>639</v>
      </c>
      <c r="H194" t="s">
        <v>127</v>
      </c>
      <c r="I194" s="108" t="s">
        <v>4605</v>
      </c>
      <c r="J194" s="55">
        <v>2.97</v>
      </c>
      <c r="K194" t="s">
        <v>98</v>
      </c>
      <c r="L194" s="56">
        <v>2.5499999999999998E-2</v>
      </c>
      <c r="M194" s="56">
        <v>5.5399999999999998E-2</v>
      </c>
      <c r="N194" s="55">
        <v>520400.67</v>
      </c>
      <c r="O194" s="55">
        <v>91.82</v>
      </c>
      <c r="P194" s="55">
        <v>0</v>
      </c>
      <c r="Q194" s="55">
        <v>477.83189519400003</v>
      </c>
      <c r="R194" s="56">
        <v>8.9999999999999998E-4</v>
      </c>
      <c r="S194" s="56">
        <v>2.0000000000000001E-4</v>
      </c>
      <c r="T194" s="56">
        <v>0</v>
      </c>
    </row>
    <row r="195" spans="1:20">
      <c r="A195" t="s">
        <v>802</v>
      </c>
      <c r="B195" t="s">
        <v>803</v>
      </c>
      <c r="C195" t="s">
        <v>96</v>
      </c>
      <c r="D195" t="s">
        <v>108</v>
      </c>
      <c r="E195" t="s">
        <v>804</v>
      </c>
      <c r="F195" t="s">
        <v>698</v>
      </c>
      <c r="G195" t="s">
        <v>639</v>
      </c>
      <c r="H195" t="s">
        <v>127</v>
      </c>
      <c r="I195" s="108" t="s">
        <v>4605</v>
      </c>
      <c r="J195" s="55">
        <v>2.2000000000000002</v>
      </c>
      <c r="K195" t="s">
        <v>98</v>
      </c>
      <c r="L195" s="56">
        <v>3.4500000000000003E-2</v>
      </c>
      <c r="M195" s="56">
        <v>5.0500000000000003E-2</v>
      </c>
      <c r="N195" s="55">
        <v>139744.15</v>
      </c>
      <c r="O195" s="55">
        <v>97.85</v>
      </c>
      <c r="P195" s="55">
        <v>0</v>
      </c>
      <c r="Q195" s="55">
        <v>136.739650775</v>
      </c>
      <c r="R195" s="56">
        <v>2.9999999999999997E-4</v>
      </c>
      <c r="S195" s="56">
        <v>1E-4</v>
      </c>
      <c r="T195" s="56">
        <v>0</v>
      </c>
    </row>
    <row r="196" spans="1:20">
      <c r="A196" t="s">
        <v>805</v>
      </c>
      <c r="B196" t="s">
        <v>806</v>
      </c>
      <c r="C196" t="s">
        <v>96</v>
      </c>
      <c r="D196" t="s">
        <v>108</v>
      </c>
      <c r="E196" t="s">
        <v>807</v>
      </c>
      <c r="F196" t="s">
        <v>698</v>
      </c>
      <c r="G196" t="s">
        <v>639</v>
      </c>
      <c r="H196" t="s">
        <v>127</v>
      </c>
      <c r="I196" s="108" t="s">
        <v>4605</v>
      </c>
      <c r="J196" s="55">
        <v>3.56</v>
      </c>
      <c r="K196" t="s">
        <v>98</v>
      </c>
      <c r="L196" s="56">
        <v>2.5000000000000001E-3</v>
      </c>
      <c r="M196" s="56">
        <v>5.1700000000000003E-2</v>
      </c>
      <c r="N196" s="55">
        <v>3891093.5</v>
      </c>
      <c r="O196" s="55">
        <v>84.4</v>
      </c>
      <c r="P196" s="55">
        <v>0</v>
      </c>
      <c r="Q196" s="55">
        <v>3284.0829140000001</v>
      </c>
      <c r="R196" s="56">
        <v>6.8999999999999999E-3</v>
      </c>
      <c r="S196" s="56">
        <v>1.6000000000000001E-3</v>
      </c>
      <c r="T196" s="56">
        <v>2.0000000000000001E-4</v>
      </c>
    </row>
    <row r="197" spans="1:20">
      <c r="A197" t="s">
        <v>808</v>
      </c>
      <c r="B197" t="s">
        <v>809</v>
      </c>
      <c r="C197" t="s">
        <v>96</v>
      </c>
      <c r="D197" t="s">
        <v>108</v>
      </c>
      <c r="E197" t="s">
        <v>637</v>
      </c>
      <c r="F197" t="s">
        <v>638</v>
      </c>
      <c r="G197" t="s">
        <v>639</v>
      </c>
      <c r="H197" t="s">
        <v>127</v>
      </c>
      <c r="I197" s="108" t="s">
        <v>4605</v>
      </c>
      <c r="J197" s="55">
        <v>1.68</v>
      </c>
      <c r="K197" t="s">
        <v>98</v>
      </c>
      <c r="L197" s="56">
        <v>3.2500000000000001E-2</v>
      </c>
      <c r="M197" s="56">
        <v>5.3699999999999998E-2</v>
      </c>
      <c r="N197" s="55">
        <v>993961.09</v>
      </c>
      <c r="O197" s="55">
        <v>96.68</v>
      </c>
      <c r="P197" s="55">
        <v>0</v>
      </c>
      <c r="Q197" s="55">
        <v>960.96158181199996</v>
      </c>
      <c r="R197" s="56">
        <v>2.7000000000000001E-3</v>
      </c>
      <c r="S197" s="56">
        <v>5.0000000000000001E-4</v>
      </c>
      <c r="T197" s="56">
        <v>1E-4</v>
      </c>
    </row>
    <row r="198" spans="1:20">
      <c r="A198" t="s">
        <v>810</v>
      </c>
      <c r="B198" t="s">
        <v>811</v>
      </c>
      <c r="C198" t="s">
        <v>96</v>
      </c>
      <c r="D198" t="s">
        <v>108</v>
      </c>
      <c r="E198" t="s">
        <v>637</v>
      </c>
      <c r="F198" t="s">
        <v>638</v>
      </c>
      <c r="G198" t="s">
        <v>639</v>
      </c>
      <c r="H198" t="s">
        <v>127</v>
      </c>
      <c r="I198" s="108" t="s">
        <v>4605</v>
      </c>
      <c r="J198" s="55">
        <v>3.55</v>
      </c>
      <c r="K198" t="s">
        <v>98</v>
      </c>
      <c r="L198" s="56">
        <v>2.1600000000000001E-2</v>
      </c>
      <c r="M198" s="56">
        <v>6.0499999999999998E-2</v>
      </c>
      <c r="N198" s="55">
        <v>13989951.539999999</v>
      </c>
      <c r="O198" s="55">
        <v>87.98</v>
      </c>
      <c r="P198" s="55">
        <v>0</v>
      </c>
      <c r="Q198" s="55">
        <v>12308.359364892</v>
      </c>
      <c r="R198" s="56">
        <v>1.7000000000000001E-2</v>
      </c>
      <c r="S198" s="56">
        <v>5.7999999999999996E-3</v>
      </c>
      <c r="T198" s="56">
        <v>6.9999999999999999E-4</v>
      </c>
    </row>
    <row r="199" spans="1:20">
      <c r="A199" t="s">
        <v>812</v>
      </c>
      <c r="B199" t="s">
        <v>813</v>
      </c>
      <c r="C199" t="s">
        <v>96</v>
      </c>
      <c r="D199" t="s">
        <v>108</v>
      </c>
      <c r="E199" t="s">
        <v>814</v>
      </c>
      <c r="F199" t="s">
        <v>452</v>
      </c>
      <c r="G199" t="s">
        <v>639</v>
      </c>
      <c r="H199" t="s">
        <v>127</v>
      </c>
      <c r="I199" s="108" t="s">
        <v>4605</v>
      </c>
      <c r="J199" s="55">
        <v>1.82</v>
      </c>
      <c r="K199" t="s">
        <v>98</v>
      </c>
      <c r="L199" s="56">
        <v>3.27E-2</v>
      </c>
      <c r="M199" s="56">
        <v>4.5199999999999997E-2</v>
      </c>
      <c r="N199" s="55">
        <v>1697086.35</v>
      </c>
      <c r="O199" s="55">
        <v>98.27</v>
      </c>
      <c r="P199" s="55">
        <v>0</v>
      </c>
      <c r="Q199" s="55">
        <v>1667.7267561450001</v>
      </c>
      <c r="R199" s="56">
        <v>5.4000000000000003E-3</v>
      </c>
      <c r="S199" s="56">
        <v>8.0000000000000004E-4</v>
      </c>
      <c r="T199" s="56">
        <v>1E-4</v>
      </c>
    </row>
    <row r="200" spans="1:20">
      <c r="A200" t="s">
        <v>815</v>
      </c>
      <c r="B200" t="s">
        <v>816</v>
      </c>
      <c r="C200" t="s">
        <v>96</v>
      </c>
      <c r="D200" t="s">
        <v>108</v>
      </c>
      <c r="E200" t="s">
        <v>654</v>
      </c>
      <c r="F200" t="s">
        <v>571</v>
      </c>
      <c r="G200" t="s">
        <v>655</v>
      </c>
      <c r="H200" t="s">
        <v>177</v>
      </c>
      <c r="I200" s="108" t="s">
        <v>4605</v>
      </c>
      <c r="J200" s="55">
        <v>2.31</v>
      </c>
      <c r="K200" t="s">
        <v>98</v>
      </c>
      <c r="L200" s="56">
        <v>4.2999999999999997E-2</v>
      </c>
      <c r="M200" s="56">
        <v>5.2400000000000002E-2</v>
      </c>
      <c r="N200" s="55">
        <v>4097284.74</v>
      </c>
      <c r="O200" s="55">
        <v>99.99</v>
      </c>
      <c r="P200" s="55">
        <v>0</v>
      </c>
      <c r="Q200" s="55">
        <v>4096.875011526</v>
      </c>
      <c r="R200" s="56">
        <v>3.3999999999999998E-3</v>
      </c>
      <c r="S200" s="56">
        <v>1.9E-3</v>
      </c>
      <c r="T200" s="56">
        <v>2.0000000000000001E-4</v>
      </c>
    </row>
    <row r="201" spans="1:20">
      <c r="A201" t="s">
        <v>817</v>
      </c>
      <c r="B201" t="s">
        <v>818</v>
      </c>
      <c r="C201" t="s">
        <v>96</v>
      </c>
      <c r="D201" t="s">
        <v>108</v>
      </c>
      <c r="E201" t="s">
        <v>819</v>
      </c>
      <c r="F201" t="s">
        <v>643</v>
      </c>
      <c r="G201" t="s">
        <v>639</v>
      </c>
      <c r="H201" t="s">
        <v>127</v>
      </c>
      <c r="I201" s="108" t="s">
        <v>4605</v>
      </c>
      <c r="J201" s="55">
        <v>0.84</v>
      </c>
      <c r="K201" t="s">
        <v>98</v>
      </c>
      <c r="L201" s="56">
        <v>3.5000000000000003E-2</v>
      </c>
      <c r="M201" s="56">
        <v>5.3199999999999997E-2</v>
      </c>
      <c r="N201" s="55">
        <v>2076876.75</v>
      </c>
      <c r="O201" s="55">
        <v>99.86</v>
      </c>
      <c r="P201" s="55">
        <v>0</v>
      </c>
      <c r="Q201" s="55">
        <v>2073.9691225500001</v>
      </c>
      <c r="R201" s="56">
        <v>8.6999999999999994E-3</v>
      </c>
      <c r="S201" s="56">
        <v>1E-3</v>
      </c>
      <c r="T201" s="56">
        <v>1E-4</v>
      </c>
    </row>
    <row r="202" spans="1:20">
      <c r="A202" t="s">
        <v>820</v>
      </c>
      <c r="B202" t="s">
        <v>821</v>
      </c>
      <c r="C202" t="s">
        <v>96</v>
      </c>
      <c r="D202" t="s">
        <v>108</v>
      </c>
      <c r="E202" t="s">
        <v>819</v>
      </c>
      <c r="F202" t="s">
        <v>643</v>
      </c>
      <c r="G202" t="s">
        <v>639</v>
      </c>
      <c r="H202" t="s">
        <v>127</v>
      </c>
      <c r="I202" s="108" t="s">
        <v>4605</v>
      </c>
      <c r="J202" s="55">
        <v>1.91</v>
      </c>
      <c r="K202" t="s">
        <v>98</v>
      </c>
      <c r="L202" s="56">
        <v>4.99E-2</v>
      </c>
      <c r="M202" s="56">
        <v>4.6899999999999997E-2</v>
      </c>
      <c r="N202" s="55">
        <v>5827168.5300000003</v>
      </c>
      <c r="O202" s="55">
        <v>101.94</v>
      </c>
      <c r="P202" s="55">
        <v>0</v>
      </c>
      <c r="Q202" s="55">
        <v>5940.2155994819996</v>
      </c>
      <c r="R202" s="56">
        <v>2.7400000000000001E-2</v>
      </c>
      <c r="S202" s="56">
        <v>2.8E-3</v>
      </c>
      <c r="T202" s="56">
        <v>4.0000000000000002E-4</v>
      </c>
    </row>
    <row r="203" spans="1:20">
      <c r="A203" t="s">
        <v>822</v>
      </c>
      <c r="B203" t="s">
        <v>823</v>
      </c>
      <c r="C203" t="s">
        <v>96</v>
      </c>
      <c r="D203" t="s">
        <v>108</v>
      </c>
      <c r="E203" t="s">
        <v>819</v>
      </c>
      <c r="F203" t="s">
        <v>643</v>
      </c>
      <c r="G203" t="s">
        <v>639</v>
      </c>
      <c r="H203" t="s">
        <v>127</v>
      </c>
      <c r="I203" s="108" t="s">
        <v>4605</v>
      </c>
      <c r="J203" s="55">
        <v>2.36</v>
      </c>
      <c r="K203" t="s">
        <v>98</v>
      </c>
      <c r="L203" s="56">
        <v>2.6499999999999999E-2</v>
      </c>
      <c r="M203" s="56">
        <v>5.2900000000000003E-2</v>
      </c>
      <c r="N203" s="55">
        <v>1703135.9</v>
      </c>
      <c r="O203" s="55">
        <v>95.03</v>
      </c>
      <c r="P203" s="55">
        <v>0</v>
      </c>
      <c r="Q203" s="55">
        <v>1618.4900457700001</v>
      </c>
      <c r="R203" s="56">
        <v>2.3999999999999998E-3</v>
      </c>
      <c r="S203" s="56">
        <v>8.0000000000000004E-4</v>
      </c>
      <c r="T203" s="56">
        <v>1E-4</v>
      </c>
    </row>
    <row r="204" spans="1:20">
      <c r="A204" t="s">
        <v>824</v>
      </c>
      <c r="B204" t="s">
        <v>825</v>
      </c>
      <c r="C204" t="s">
        <v>96</v>
      </c>
      <c r="D204" t="s">
        <v>108</v>
      </c>
      <c r="E204" t="s">
        <v>826</v>
      </c>
      <c r="F204" t="s">
        <v>571</v>
      </c>
      <c r="G204" t="s">
        <v>655</v>
      </c>
      <c r="H204" t="s">
        <v>177</v>
      </c>
      <c r="I204" s="108" t="s">
        <v>4605</v>
      </c>
      <c r="J204" s="55">
        <v>3.52</v>
      </c>
      <c r="K204" t="s">
        <v>98</v>
      </c>
      <c r="L204" s="56">
        <v>5.3400000000000003E-2</v>
      </c>
      <c r="M204" s="56">
        <v>5.6899999999999999E-2</v>
      </c>
      <c r="N204" s="55">
        <v>6433864.6299999999</v>
      </c>
      <c r="O204" s="55">
        <v>99.52</v>
      </c>
      <c r="P204" s="55">
        <v>0</v>
      </c>
      <c r="Q204" s="55">
        <v>6402.9820797760003</v>
      </c>
      <c r="R204" s="56">
        <v>1.61E-2</v>
      </c>
      <c r="S204" s="56">
        <v>3.0000000000000001E-3</v>
      </c>
      <c r="T204" s="56">
        <v>4.0000000000000002E-4</v>
      </c>
    </row>
    <row r="205" spans="1:20">
      <c r="A205" t="s">
        <v>827</v>
      </c>
      <c r="B205" t="s">
        <v>828</v>
      </c>
      <c r="C205" t="s">
        <v>96</v>
      </c>
      <c r="D205" t="s">
        <v>108</v>
      </c>
      <c r="E205" t="s">
        <v>669</v>
      </c>
      <c r="F205" t="s">
        <v>341</v>
      </c>
      <c r="G205" t="s">
        <v>670</v>
      </c>
      <c r="H205" t="s">
        <v>177</v>
      </c>
      <c r="I205" s="108" t="s">
        <v>4605</v>
      </c>
      <c r="J205" s="55">
        <v>3.54</v>
      </c>
      <c r="K205" t="s">
        <v>98</v>
      </c>
      <c r="L205" s="56">
        <v>2.5000000000000001E-2</v>
      </c>
      <c r="M205" s="56">
        <v>5.3900000000000003E-2</v>
      </c>
      <c r="N205" s="55">
        <v>934732.06</v>
      </c>
      <c r="O205" s="55">
        <v>91.27</v>
      </c>
      <c r="P205" s="55">
        <v>0</v>
      </c>
      <c r="Q205" s="55">
        <v>853.129951162</v>
      </c>
      <c r="R205" s="56">
        <v>1.1000000000000001E-3</v>
      </c>
      <c r="S205" s="56">
        <v>4.0000000000000002E-4</v>
      </c>
      <c r="T205" s="56">
        <v>1E-4</v>
      </c>
    </row>
    <row r="206" spans="1:20">
      <c r="A206" t="s">
        <v>829</v>
      </c>
      <c r="B206" t="s">
        <v>830</v>
      </c>
      <c r="C206" t="s">
        <v>96</v>
      </c>
      <c r="D206" t="s">
        <v>108</v>
      </c>
      <c r="E206" t="s">
        <v>831</v>
      </c>
      <c r="F206" t="s">
        <v>571</v>
      </c>
      <c r="G206" t="s">
        <v>673</v>
      </c>
      <c r="H206" t="s">
        <v>127</v>
      </c>
      <c r="I206" s="108" t="s">
        <v>4605</v>
      </c>
      <c r="J206" s="55">
        <v>2.93</v>
      </c>
      <c r="K206" t="s">
        <v>98</v>
      </c>
      <c r="L206" s="56">
        <v>4.53E-2</v>
      </c>
      <c r="M206" s="56">
        <v>5.6000000000000001E-2</v>
      </c>
      <c r="N206" s="55">
        <v>4579215.6100000003</v>
      </c>
      <c r="O206" s="55">
        <v>97.2</v>
      </c>
      <c r="P206" s="55">
        <v>0</v>
      </c>
      <c r="Q206" s="55">
        <v>4450.9975729199996</v>
      </c>
      <c r="R206" s="56">
        <v>6.4999999999999997E-3</v>
      </c>
      <c r="S206" s="56">
        <v>2.0999999999999999E-3</v>
      </c>
      <c r="T206" s="56">
        <v>2.9999999999999997E-4</v>
      </c>
    </row>
    <row r="207" spans="1:20">
      <c r="A207" t="s">
        <v>832</v>
      </c>
      <c r="B207" t="s">
        <v>833</v>
      </c>
      <c r="C207" t="s">
        <v>96</v>
      </c>
      <c r="D207" t="s">
        <v>108</v>
      </c>
      <c r="E207" t="s">
        <v>834</v>
      </c>
      <c r="F207" t="s">
        <v>571</v>
      </c>
      <c r="G207" t="s">
        <v>673</v>
      </c>
      <c r="H207" t="s">
        <v>127</v>
      </c>
      <c r="I207" s="108" t="s">
        <v>4605</v>
      </c>
      <c r="J207" s="55">
        <v>3.15</v>
      </c>
      <c r="K207" t="s">
        <v>98</v>
      </c>
      <c r="L207" s="56">
        <v>2.5000000000000001E-2</v>
      </c>
      <c r="M207" s="56">
        <v>6.1100000000000002E-2</v>
      </c>
      <c r="N207" s="55">
        <v>4203202.97</v>
      </c>
      <c r="O207" s="55">
        <v>89.63</v>
      </c>
      <c r="P207" s="55">
        <v>0</v>
      </c>
      <c r="Q207" s="55">
        <v>3767.3308220109998</v>
      </c>
      <c r="R207" s="56">
        <v>1.9900000000000001E-2</v>
      </c>
      <c r="S207" s="56">
        <v>1.8E-3</v>
      </c>
      <c r="T207" s="56">
        <v>2.0000000000000001E-4</v>
      </c>
    </row>
    <row r="208" spans="1:20">
      <c r="A208" t="s">
        <v>835</v>
      </c>
      <c r="B208" t="s">
        <v>836</v>
      </c>
      <c r="C208" t="s">
        <v>96</v>
      </c>
      <c r="D208" t="s">
        <v>108</v>
      </c>
      <c r="E208" t="s">
        <v>837</v>
      </c>
      <c r="F208" t="s">
        <v>341</v>
      </c>
      <c r="G208" t="s">
        <v>673</v>
      </c>
      <c r="H208" t="s">
        <v>127</v>
      </c>
      <c r="I208" s="108" t="s">
        <v>4605</v>
      </c>
      <c r="J208" s="55">
        <v>4.8</v>
      </c>
      <c r="K208" t="s">
        <v>98</v>
      </c>
      <c r="L208" s="56">
        <v>6.7699999999999996E-2</v>
      </c>
      <c r="M208" s="56">
        <v>5.9700000000000003E-2</v>
      </c>
      <c r="N208" s="55">
        <v>6687539.1299999999</v>
      </c>
      <c r="O208" s="55">
        <v>107.02</v>
      </c>
      <c r="P208" s="55">
        <v>0</v>
      </c>
      <c r="Q208" s="55">
        <v>7157.0043769260001</v>
      </c>
      <c r="R208" s="56">
        <v>0</v>
      </c>
      <c r="S208" s="56">
        <v>3.3999999999999998E-3</v>
      </c>
      <c r="T208" s="56">
        <v>4.0000000000000002E-4</v>
      </c>
    </row>
    <row r="209" spans="1:20">
      <c r="A209" t="s">
        <v>838</v>
      </c>
      <c r="B209" t="s">
        <v>839</v>
      </c>
      <c r="C209" t="s">
        <v>96</v>
      </c>
      <c r="D209" t="s">
        <v>108</v>
      </c>
      <c r="E209" t="s">
        <v>840</v>
      </c>
      <c r="F209" t="s">
        <v>698</v>
      </c>
      <c r="G209" s="62" t="s">
        <v>4509</v>
      </c>
      <c r="H209" s="108" t="s">
        <v>4605</v>
      </c>
      <c r="I209" s="108" t="s">
        <v>4605</v>
      </c>
      <c r="J209" s="55">
        <v>2.94</v>
      </c>
      <c r="K209" t="s">
        <v>98</v>
      </c>
      <c r="L209" s="56">
        <v>1.2E-2</v>
      </c>
      <c r="M209" s="56">
        <v>8.43E-2</v>
      </c>
      <c r="N209" s="55">
        <v>518032.4</v>
      </c>
      <c r="O209" s="55">
        <v>81.599999999999994</v>
      </c>
      <c r="P209" s="55">
        <v>0</v>
      </c>
      <c r="Q209" s="55">
        <v>422.71443840000001</v>
      </c>
      <c r="R209" s="56">
        <v>8.3999999999999995E-3</v>
      </c>
      <c r="S209" s="56">
        <v>2.0000000000000001E-4</v>
      </c>
      <c r="T209" s="56">
        <v>0</v>
      </c>
    </row>
    <row r="210" spans="1:20">
      <c r="A210" t="s">
        <v>841</v>
      </c>
      <c r="B210" t="s">
        <v>842</v>
      </c>
      <c r="C210" t="s">
        <v>96</v>
      </c>
      <c r="D210" t="s">
        <v>108</v>
      </c>
      <c r="E210" t="s">
        <v>840</v>
      </c>
      <c r="F210" t="s">
        <v>698</v>
      </c>
      <c r="G210" s="62" t="s">
        <v>4509</v>
      </c>
      <c r="H210" s="108" t="s">
        <v>4605</v>
      </c>
      <c r="I210" s="108" t="s">
        <v>4605</v>
      </c>
      <c r="J210" s="55">
        <v>3.33</v>
      </c>
      <c r="K210" t="s">
        <v>98</v>
      </c>
      <c r="L210" s="56">
        <v>6.0499999999999998E-2</v>
      </c>
      <c r="M210" s="56">
        <v>5.8999999999999997E-2</v>
      </c>
      <c r="N210" s="55">
        <v>4056763.38</v>
      </c>
      <c r="O210" s="55">
        <v>102.3</v>
      </c>
      <c r="P210" s="55">
        <v>0</v>
      </c>
      <c r="Q210" s="55">
        <v>4150.0689377400004</v>
      </c>
      <c r="R210" s="56">
        <v>1.84E-2</v>
      </c>
      <c r="S210" s="56">
        <v>2E-3</v>
      </c>
      <c r="T210" s="56">
        <v>2.9999999999999997E-4</v>
      </c>
    </row>
    <row r="211" spans="1:20">
      <c r="A211" t="s">
        <v>843</v>
      </c>
      <c r="B211" t="s">
        <v>844</v>
      </c>
      <c r="C211" t="s">
        <v>96</v>
      </c>
      <c r="D211" t="s">
        <v>108</v>
      </c>
      <c r="E211" t="s">
        <v>840</v>
      </c>
      <c r="F211" t="s">
        <v>698</v>
      </c>
      <c r="G211" s="62" t="s">
        <v>4509</v>
      </c>
      <c r="H211" s="108" t="s">
        <v>4605</v>
      </c>
      <c r="I211" s="108" t="s">
        <v>4605</v>
      </c>
      <c r="J211" s="55">
        <v>0.97</v>
      </c>
      <c r="K211" t="s">
        <v>98</v>
      </c>
      <c r="L211" s="56">
        <v>3.5499999999999997E-2</v>
      </c>
      <c r="M211" s="56">
        <v>7.3099999999999998E-2</v>
      </c>
      <c r="N211" s="55">
        <v>808183.1</v>
      </c>
      <c r="O211" s="55">
        <v>96.63</v>
      </c>
      <c r="P211" s="55">
        <v>0</v>
      </c>
      <c r="Q211" s="55">
        <v>780.94732953000005</v>
      </c>
      <c r="R211" s="56">
        <v>2.8E-3</v>
      </c>
      <c r="S211" s="56">
        <v>4.0000000000000002E-4</v>
      </c>
      <c r="T211" s="56">
        <v>0</v>
      </c>
    </row>
    <row r="212" spans="1:20">
      <c r="A212" t="s">
        <v>845</v>
      </c>
      <c r="B212" t="s">
        <v>846</v>
      </c>
      <c r="C212" t="s">
        <v>96</v>
      </c>
      <c r="D212" t="s">
        <v>108</v>
      </c>
      <c r="E212" t="s">
        <v>847</v>
      </c>
      <c r="F212" t="s">
        <v>361</v>
      </c>
      <c r="G212" s="62" t="s">
        <v>4509</v>
      </c>
      <c r="H212" s="108" t="s">
        <v>4605</v>
      </c>
      <c r="I212" s="108" t="s">
        <v>4605</v>
      </c>
      <c r="J212" s="55">
        <v>1.98</v>
      </c>
      <c r="K212" t="s">
        <v>98</v>
      </c>
      <c r="L212" s="56">
        <v>0.01</v>
      </c>
      <c r="M212" s="56">
        <v>6.5199999999999994E-2</v>
      </c>
      <c r="N212" s="55">
        <v>1248262.27</v>
      </c>
      <c r="O212" s="55">
        <v>90</v>
      </c>
      <c r="P212" s="55">
        <v>0</v>
      </c>
      <c r="Q212" s="55">
        <v>1123.4360429999999</v>
      </c>
      <c r="R212" s="56">
        <v>6.8999999999999999E-3</v>
      </c>
      <c r="S212" s="56">
        <v>5.0000000000000001E-4</v>
      </c>
      <c r="T212" s="56">
        <v>1E-4</v>
      </c>
    </row>
    <row r="213" spans="1:20">
      <c r="A213" s="57" t="s">
        <v>325</v>
      </c>
      <c r="B213" s="110" t="s">
        <v>4605</v>
      </c>
      <c r="C213" s="110" t="s">
        <v>4605</v>
      </c>
      <c r="D213" s="110" t="s">
        <v>4605</v>
      </c>
      <c r="E213" s="110" t="s">
        <v>4605</v>
      </c>
      <c r="F213" s="110" t="s">
        <v>4605</v>
      </c>
      <c r="G213" s="110" t="s">
        <v>4605</v>
      </c>
      <c r="H213" s="110" t="s">
        <v>4605</v>
      </c>
      <c r="I213" s="110" t="s">
        <v>4605</v>
      </c>
      <c r="J213" s="59">
        <v>2.82</v>
      </c>
      <c r="K213" s="110" t="s">
        <v>4605</v>
      </c>
      <c r="L213" s="110" t="s">
        <v>4605</v>
      </c>
      <c r="M213" s="58">
        <v>4.6899999999999997E-2</v>
      </c>
      <c r="N213" s="59">
        <v>3022030.34</v>
      </c>
      <c r="O213" s="110" t="s">
        <v>4605</v>
      </c>
      <c r="P213" s="59">
        <v>0</v>
      </c>
      <c r="Q213" s="59">
        <v>3112.6912502</v>
      </c>
      <c r="R213" s="110" t="s">
        <v>4605</v>
      </c>
      <c r="S213" s="58">
        <v>1.5E-3</v>
      </c>
      <c r="T213" s="58">
        <v>2.0000000000000001E-4</v>
      </c>
    </row>
    <row r="214" spans="1:20">
      <c r="A214" t="s">
        <v>848</v>
      </c>
      <c r="B214" t="s">
        <v>849</v>
      </c>
      <c r="C214" t="s">
        <v>96</v>
      </c>
      <c r="D214" t="s">
        <v>108</v>
      </c>
      <c r="E214" t="s">
        <v>850</v>
      </c>
      <c r="F214" t="s">
        <v>711</v>
      </c>
      <c r="G214" t="s">
        <v>374</v>
      </c>
      <c r="H214" t="s">
        <v>177</v>
      </c>
      <c r="I214" s="108" t="s">
        <v>4605</v>
      </c>
      <c r="J214" s="55">
        <v>2.82</v>
      </c>
      <c r="K214" t="s">
        <v>98</v>
      </c>
      <c r="L214" s="56">
        <v>2.12E-2</v>
      </c>
      <c r="M214" s="56">
        <v>4.7699999999999999E-2</v>
      </c>
      <c r="N214" s="55">
        <v>3022030.34</v>
      </c>
      <c r="O214" s="55">
        <v>103</v>
      </c>
      <c r="P214" s="55">
        <v>0</v>
      </c>
      <c r="Q214" s="55">
        <v>3112.6912502</v>
      </c>
      <c r="R214" s="56">
        <v>2.01E-2</v>
      </c>
      <c r="S214" s="56">
        <v>1.5E-3</v>
      </c>
      <c r="T214" s="56">
        <v>2.0000000000000001E-4</v>
      </c>
    </row>
    <row r="215" spans="1:20">
      <c r="A215" s="57" t="s">
        <v>851</v>
      </c>
      <c r="B215" s="110" t="s">
        <v>4605</v>
      </c>
      <c r="C215" s="110" t="s">
        <v>4605</v>
      </c>
      <c r="D215" s="110" t="s">
        <v>4605</v>
      </c>
      <c r="E215" s="110" t="s">
        <v>4605</v>
      </c>
      <c r="F215" s="110" t="s">
        <v>4605</v>
      </c>
      <c r="G215" s="110" t="s">
        <v>4605</v>
      </c>
      <c r="H215" s="110" t="s">
        <v>4605</v>
      </c>
      <c r="I215" s="110" t="s">
        <v>4605</v>
      </c>
      <c r="J215" s="59">
        <v>0</v>
      </c>
      <c r="K215" s="110" t="s">
        <v>4605</v>
      </c>
      <c r="L215" s="110" t="s">
        <v>4605</v>
      </c>
      <c r="M215" s="58">
        <v>0</v>
      </c>
      <c r="N215" s="59">
        <v>0</v>
      </c>
      <c r="O215" s="110" t="s">
        <v>4605</v>
      </c>
      <c r="P215" s="59">
        <v>0</v>
      </c>
      <c r="Q215" s="59">
        <v>0</v>
      </c>
      <c r="R215" s="110" t="s">
        <v>4605</v>
      </c>
      <c r="S215" s="58">
        <v>0</v>
      </c>
      <c r="T215" s="58">
        <v>0</v>
      </c>
    </row>
    <row r="216" spans="1:20">
      <c r="A216" t="s">
        <v>182</v>
      </c>
      <c r="B216" t="s">
        <v>182</v>
      </c>
      <c r="C216" s="110" t="s">
        <v>4605</v>
      </c>
      <c r="D216" s="110" t="s">
        <v>4605</v>
      </c>
      <c r="E216" s="110" t="s">
        <v>4605</v>
      </c>
      <c r="F216" t="s">
        <v>182</v>
      </c>
      <c r="G216" t="s">
        <v>182</v>
      </c>
      <c r="H216" s="110" t="s">
        <v>4605</v>
      </c>
      <c r="I216" s="110" t="s">
        <v>4605</v>
      </c>
      <c r="J216" s="55">
        <v>0</v>
      </c>
      <c r="K216" t="s">
        <v>182</v>
      </c>
      <c r="L216" s="56">
        <v>0</v>
      </c>
      <c r="M216" s="56">
        <v>0</v>
      </c>
      <c r="N216" s="55">
        <v>0</v>
      </c>
      <c r="O216" s="55">
        <v>0</v>
      </c>
      <c r="P216" s="110" t="s">
        <v>4605</v>
      </c>
      <c r="Q216" s="55">
        <v>0</v>
      </c>
      <c r="R216" s="56">
        <v>0</v>
      </c>
      <c r="S216" s="56">
        <v>0</v>
      </c>
      <c r="T216" s="56">
        <v>0</v>
      </c>
    </row>
    <row r="217" spans="1:20">
      <c r="A217" s="57" t="s">
        <v>204</v>
      </c>
      <c r="B217" s="110" t="s">
        <v>4605</v>
      </c>
      <c r="C217" s="110" t="s">
        <v>4605</v>
      </c>
      <c r="D217" s="110" t="s">
        <v>4605</v>
      </c>
      <c r="E217" s="110" t="s">
        <v>4605</v>
      </c>
      <c r="F217" s="110" t="s">
        <v>4605</v>
      </c>
      <c r="G217" s="110" t="s">
        <v>4605</v>
      </c>
      <c r="H217" s="110" t="s">
        <v>4605</v>
      </c>
      <c r="I217" s="110" t="s">
        <v>4605</v>
      </c>
      <c r="J217" s="59">
        <v>4.74</v>
      </c>
      <c r="K217" s="110" t="s">
        <v>4605</v>
      </c>
      <c r="L217" s="110" t="s">
        <v>4605</v>
      </c>
      <c r="M217" s="58">
        <v>6.3899999999999998E-2</v>
      </c>
      <c r="N217" s="59">
        <v>154490953.37</v>
      </c>
      <c r="O217" s="110" t="s">
        <v>4605</v>
      </c>
      <c r="P217" s="59">
        <v>0</v>
      </c>
      <c r="Q217" s="59">
        <v>580173.63689606928</v>
      </c>
      <c r="R217" s="110" t="s">
        <v>4605</v>
      </c>
      <c r="S217" s="58">
        <v>0.27500000000000002</v>
      </c>
      <c r="T217" s="58">
        <v>3.5200000000000002E-2</v>
      </c>
    </row>
    <row r="218" spans="1:20">
      <c r="A218" s="57" t="s">
        <v>326</v>
      </c>
      <c r="B218" s="110" t="s">
        <v>4605</v>
      </c>
      <c r="C218" s="110" t="s">
        <v>4605</v>
      </c>
      <c r="D218" s="110" t="s">
        <v>4605</v>
      </c>
      <c r="E218" s="110" t="s">
        <v>4605</v>
      </c>
      <c r="F218" s="110" t="s">
        <v>4605</v>
      </c>
      <c r="G218" s="110" t="s">
        <v>4605</v>
      </c>
      <c r="H218" s="110" t="s">
        <v>4605</v>
      </c>
      <c r="I218" s="110" t="s">
        <v>4605</v>
      </c>
      <c r="J218" s="59">
        <v>5.09</v>
      </c>
      <c r="K218" s="110" t="s">
        <v>4605</v>
      </c>
      <c r="L218" s="110" t="s">
        <v>4605</v>
      </c>
      <c r="M218" s="58">
        <v>7.6200000000000004E-2</v>
      </c>
      <c r="N218" s="59">
        <v>28973270.75</v>
      </c>
      <c r="O218" s="110" t="s">
        <v>4605</v>
      </c>
      <c r="P218" s="59">
        <v>0</v>
      </c>
      <c r="Q218" s="59">
        <v>100649.51530045339</v>
      </c>
      <c r="R218" s="110" t="s">
        <v>4605</v>
      </c>
      <c r="S218" s="58">
        <v>4.7699999999999999E-2</v>
      </c>
      <c r="T218" s="58">
        <v>6.1000000000000004E-3</v>
      </c>
    </row>
    <row r="219" spans="1:20">
      <c r="A219" t="s">
        <v>852</v>
      </c>
      <c r="B219" t="s">
        <v>853</v>
      </c>
      <c r="C219" t="s">
        <v>108</v>
      </c>
      <c r="D219" t="s">
        <v>854</v>
      </c>
      <c r="E219" t="s">
        <v>340</v>
      </c>
      <c r="F219" t="s">
        <v>341</v>
      </c>
      <c r="G219" t="s">
        <v>855</v>
      </c>
      <c r="H219" t="s">
        <v>856</v>
      </c>
      <c r="I219" s="108" t="s">
        <v>4605</v>
      </c>
      <c r="J219" s="55">
        <v>6.86</v>
      </c>
      <c r="K219" t="s">
        <v>100</v>
      </c>
      <c r="L219" s="56">
        <v>3.7499999999999999E-2</v>
      </c>
      <c r="M219" s="56">
        <v>6.1400000000000003E-2</v>
      </c>
      <c r="N219" s="55">
        <v>1119147.81</v>
      </c>
      <c r="O219" s="55">
        <v>85.582330000000098</v>
      </c>
      <c r="P219" s="55">
        <v>0</v>
      </c>
      <c r="Q219" s="55">
        <v>3473.9143838335399</v>
      </c>
      <c r="R219" s="56">
        <v>2.2000000000000001E-3</v>
      </c>
      <c r="S219" s="56">
        <v>1.6000000000000001E-3</v>
      </c>
      <c r="T219" s="56">
        <v>2.0000000000000001E-4</v>
      </c>
    </row>
    <row r="220" spans="1:20">
      <c r="A220" t="s">
        <v>857</v>
      </c>
      <c r="B220" t="s">
        <v>858</v>
      </c>
      <c r="C220" t="s">
        <v>108</v>
      </c>
      <c r="D220" t="s">
        <v>854</v>
      </c>
      <c r="E220" t="s">
        <v>471</v>
      </c>
      <c r="F220" t="s">
        <v>331</v>
      </c>
      <c r="G220" t="s">
        <v>859</v>
      </c>
      <c r="H220" t="s">
        <v>316</v>
      </c>
      <c r="I220" s="108" t="s">
        <v>4605</v>
      </c>
      <c r="J220" s="55">
        <v>2.64</v>
      </c>
      <c r="K220" t="s">
        <v>100</v>
      </c>
      <c r="L220" s="56">
        <v>3.2599999999999997E-2</v>
      </c>
      <c r="M220" s="56">
        <v>8.6599999999999996E-2</v>
      </c>
      <c r="N220" s="55">
        <v>3361018.97</v>
      </c>
      <c r="O220" s="55">
        <v>87.799629999999638</v>
      </c>
      <c r="P220" s="55">
        <v>0</v>
      </c>
      <c r="Q220" s="55">
        <v>10703.1399715403</v>
      </c>
      <c r="R220" s="56">
        <v>3.3999999999999998E-3</v>
      </c>
      <c r="S220" s="56">
        <v>5.1000000000000004E-3</v>
      </c>
      <c r="T220" s="56">
        <v>5.9999999999999995E-4</v>
      </c>
    </row>
    <row r="221" spans="1:20">
      <c r="A221" t="s">
        <v>860</v>
      </c>
      <c r="B221" t="s">
        <v>861</v>
      </c>
      <c r="C221" t="s">
        <v>108</v>
      </c>
      <c r="D221" t="s">
        <v>854</v>
      </c>
      <c r="E221" t="s">
        <v>461</v>
      </c>
      <c r="F221" t="s">
        <v>331</v>
      </c>
      <c r="G221" t="s">
        <v>859</v>
      </c>
      <c r="H221" t="s">
        <v>316</v>
      </c>
      <c r="I221" s="108" t="s">
        <v>4605</v>
      </c>
      <c r="J221" s="55">
        <v>1.99</v>
      </c>
      <c r="K221" t="s">
        <v>100</v>
      </c>
      <c r="L221" s="56">
        <v>3.2800000000000003E-2</v>
      </c>
      <c r="M221" s="56">
        <v>8.3099999999999993E-2</v>
      </c>
      <c r="N221" s="55">
        <v>4757486.5999999996</v>
      </c>
      <c r="O221" s="55">
        <v>91.480680000000191</v>
      </c>
      <c r="P221" s="55">
        <v>0</v>
      </c>
      <c r="Q221" s="55">
        <v>15785.360822819899</v>
      </c>
      <c r="R221" s="56">
        <v>6.3E-3</v>
      </c>
      <c r="S221" s="56">
        <v>7.4999999999999997E-3</v>
      </c>
      <c r="T221" s="56">
        <v>1E-3</v>
      </c>
    </row>
    <row r="222" spans="1:20">
      <c r="A222" t="s">
        <v>862</v>
      </c>
      <c r="B222" t="s">
        <v>863</v>
      </c>
      <c r="C222" t="s">
        <v>108</v>
      </c>
      <c r="D222" t="s">
        <v>854</v>
      </c>
      <c r="E222" t="s">
        <v>461</v>
      </c>
      <c r="F222" t="s">
        <v>331</v>
      </c>
      <c r="G222" t="s">
        <v>859</v>
      </c>
      <c r="H222" t="s">
        <v>316</v>
      </c>
      <c r="I222" s="108" t="s">
        <v>4605</v>
      </c>
      <c r="J222" s="55">
        <v>3.83</v>
      </c>
      <c r="K222" t="s">
        <v>100</v>
      </c>
      <c r="L222" s="56">
        <v>7.1300000000000002E-2</v>
      </c>
      <c r="M222" s="56">
        <v>7.4999999999999997E-2</v>
      </c>
      <c r="N222" s="55">
        <v>2717419.6</v>
      </c>
      <c r="O222" s="55">
        <v>101.25705000000002</v>
      </c>
      <c r="P222" s="55">
        <v>0</v>
      </c>
      <c r="Q222" s="55">
        <v>9979.9767540176908</v>
      </c>
      <c r="R222" s="56">
        <v>5.4000000000000003E-3</v>
      </c>
      <c r="S222" s="56">
        <v>4.7000000000000002E-3</v>
      </c>
      <c r="T222" s="56">
        <v>5.9999999999999995E-4</v>
      </c>
    </row>
    <row r="223" spans="1:20">
      <c r="A223" t="s">
        <v>864</v>
      </c>
      <c r="B223" t="s">
        <v>865</v>
      </c>
      <c r="C223" t="s">
        <v>108</v>
      </c>
      <c r="D223" t="s">
        <v>854</v>
      </c>
      <c r="E223" t="s">
        <v>866</v>
      </c>
      <c r="F223" t="s">
        <v>499</v>
      </c>
      <c r="G223" t="s">
        <v>867</v>
      </c>
      <c r="H223" t="s">
        <v>316</v>
      </c>
      <c r="I223" s="108" t="s">
        <v>4605</v>
      </c>
      <c r="J223" s="55">
        <v>9.4600000000000009</v>
      </c>
      <c r="K223" t="s">
        <v>100</v>
      </c>
      <c r="L223" s="56">
        <v>6.3799999999999996E-2</v>
      </c>
      <c r="M223" s="56">
        <v>6.8699999999999997E-2</v>
      </c>
      <c r="N223" s="55">
        <v>6800700.0899999999</v>
      </c>
      <c r="O223" s="55">
        <v>94.761250000000004</v>
      </c>
      <c r="P223" s="55">
        <v>0</v>
      </c>
      <c r="Q223" s="55">
        <v>23373.941857705398</v>
      </c>
      <c r="R223" s="56">
        <v>9.7999999999999997E-3</v>
      </c>
      <c r="S223" s="56">
        <v>1.11E-2</v>
      </c>
      <c r="T223" s="56">
        <v>1.4E-3</v>
      </c>
    </row>
    <row r="224" spans="1:20">
      <c r="A224" t="s">
        <v>868</v>
      </c>
      <c r="B224" t="s">
        <v>869</v>
      </c>
      <c r="C224" t="s">
        <v>108</v>
      </c>
      <c r="D224" t="s">
        <v>854</v>
      </c>
      <c r="E224" t="s">
        <v>870</v>
      </c>
      <c r="F224" t="s">
        <v>331</v>
      </c>
      <c r="G224" t="s">
        <v>867</v>
      </c>
      <c r="H224" t="s">
        <v>856</v>
      </c>
      <c r="I224" s="108" t="s">
        <v>4605</v>
      </c>
      <c r="J224" s="55">
        <v>2.19</v>
      </c>
      <c r="K224" t="s">
        <v>100</v>
      </c>
      <c r="L224" s="56">
        <v>3.0800000000000001E-2</v>
      </c>
      <c r="M224" s="56">
        <v>8.6099999999999996E-2</v>
      </c>
      <c r="N224" s="55">
        <v>3817259.42</v>
      </c>
      <c r="O224" s="55">
        <v>89.040420000000111</v>
      </c>
      <c r="P224" s="55">
        <v>0</v>
      </c>
      <c r="Q224" s="55">
        <v>12327.824155348801</v>
      </c>
      <c r="R224" s="56">
        <v>6.4000000000000003E-3</v>
      </c>
      <c r="S224" s="56">
        <v>5.7999999999999996E-3</v>
      </c>
      <c r="T224" s="56">
        <v>6.9999999999999999E-4</v>
      </c>
    </row>
    <row r="225" spans="1:20">
      <c r="A225" t="s">
        <v>871</v>
      </c>
      <c r="B225" t="s">
        <v>872</v>
      </c>
      <c r="C225" t="s">
        <v>108</v>
      </c>
      <c r="D225" t="s">
        <v>854</v>
      </c>
      <c r="E225" t="s">
        <v>873</v>
      </c>
      <c r="F225" t="s">
        <v>874</v>
      </c>
      <c r="G225" t="s">
        <v>875</v>
      </c>
      <c r="H225" t="s">
        <v>856</v>
      </c>
      <c r="I225" s="108" t="s">
        <v>4605</v>
      </c>
      <c r="J225" s="55">
        <v>6.49</v>
      </c>
      <c r="K225" t="s">
        <v>100</v>
      </c>
      <c r="L225" s="56">
        <v>8.5000000000000006E-2</v>
      </c>
      <c r="M225" s="56">
        <v>9.1800000000000007E-2</v>
      </c>
      <c r="N225" s="55">
        <v>2860441.68</v>
      </c>
      <c r="O225" s="55">
        <v>99.108280000000448</v>
      </c>
      <c r="P225" s="55">
        <v>0</v>
      </c>
      <c r="Q225" s="55">
        <v>10282.307610859199</v>
      </c>
      <c r="R225" s="56">
        <v>3.8E-3</v>
      </c>
      <c r="S225" s="56">
        <v>4.8999999999999998E-3</v>
      </c>
      <c r="T225" s="56">
        <v>5.9999999999999995E-4</v>
      </c>
    </row>
    <row r="226" spans="1:20">
      <c r="A226" t="s">
        <v>876</v>
      </c>
      <c r="B226" t="s">
        <v>877</v>
      </c>
      <c r="C226" t="s">
        <v>108</v>
      </c>
      <c r="D226" t="s">
        <v>854</v>
      </c>
      <c r="E226" t="s">
        <v>878</v>
      </c>
      <c r="F226" t="s">
        <v>879</v>
      </c>
      <c r="G226" t="s">
        <v>875</v>
      </c>
      <c r="H226" t="s">
        <v>316</v>
      </c>
      <c r="I226" s="108" t="s">
        <v>4605</v>
      </c>
      <c r="J226" s="55">
        <v>5.55</v>
      </c>
      <c r="K226" t="s">
        <v>102</v>
      </c>
      <c r="L226" s="56">
        <v>4.3799999999999999E-2</v>
      </c>
      <c r="M226" s="56">
        <v>5.4800000000000001E-2</v>
      </c>
      <c r="N226" s="55">
        <v>715110.42</v>
      </c>
      <c r="O226" s="55">
        <v>94.237790000000089</v>
      </c>
      <c r="P226" s="55">
        <v>0</v>
      </c>
      <c r="Q226" s="55">
        <v>2703.4343128389401</v>
      </c>
      <c r="R226" s="56">
        <v>5.0000000000000001E-4</v>
      </c>
      <c r="S226" s="56">
        <v>1.2999999999999999E-3</v>
      </c>
      <c r="T226" s="56">
        <v>2.0000000000000001E-4</v>
      </c>
    </row>
    <row r="227" spans="1:20">
      <c r="A227" t="s">
        <v>880</v>
      </c>
      <c r="B227" t="s">
        <v>881</v>
      </c>
      <c r="C227" t="s">
        <v>108</v>
      </c>
      <c r="D227" t="s">
        <v>854</v>
      </c>
      <c r="E227" t="s">
        <v>878</v>
      </c>
      <c r="F227" t="s">
        <v>879</v>
      </c>
      <c r="G227" t="s">
        <v>875</v>
      </c>
      <c r="H227" t="s">
        <v>316</v>
      </c>
      <c r="I227" s="108" t="s">
        <v>4605</v>
      </c>
      <c r="J227" s="55">
        <v>4.54</v>
      </c>
      <c r="K227" t="s">
        <v>102</v>
      </c>
      <c r="L227" s="56">
        <v>7.3800000000000004E-2</v>
      </c>
      <c r="M227" s="56">
        <v>5.3199999999999997E-2</v>
      </c>
      <c r="N227" s="55">
        <v>1465976.36</v>
      </c>
      <c r="O227" s="55">
        <v>111.22804000000008</v>
      </c>
      <c r="P227" s="55">
        <v>0</v>
      </c>
      <c r="Q227" s="55">
        <v>6541.2217789216402</v>
      </c>
      <c r="R227" s="56">
        <v>1.8E-3</v>
      </c>
      <c r="S227" s="56">
        <v>3.0999999999999999E-3</v>
      </c>
      <c r="T227" s="56">
        <v>4.0000000000000002E-4</v>
      </c>
    </row>
    <row r="228" spans="1:20">
      <c r="A228" t="s">
        <v>882</v>
      </c>
      <c r="B228" t="s">
        <v>883</v>
      </c>
      <c r="C228" t="s">
        <v>108</v>
      </c>
      <c r="D228" t="s">
        <v>854</v>
      </c>
      <c r="E228" t="s">
        <v>878</v>
      </c>
      <c r="F228" t="s">
        <v>879</v>
      </c>
      <c r="G228" t="s">
        <v>875</v>
      </c>
      <c r="H228" t="s">
        <v>316</v>
      </c>
      <c r="I228" s="108" t="s">
        <v>4605</v>
      </c>
      <c r="J228" s="55">
        <v>5.69</v>
      </c>
      <c r="K228" t="s">
        <v>100</v>
      </c>
      <c r="L228" s="56">
        <v>8.1299999999999997E-2</v>
      </c>
      <c r="M228" s="56">
        <v>6.5299999999999997E-2</v>
      </c>
      <c r="N228" s="55">
        <v>1358709.8</v>
      </c>
      <c r="O228" s="55">
        <v>111.16778999999991</v>
      </c>
      <c r="P228" s="55">
        <v>0</v>
      </c>
      <c r="Q228" s="55">
        <v>5478.3936525679901</v>
      </c>
      <c r="R228" s="56">
        <v>2.7000000000000001E-3</v>
      </c>
      <c r="S228" s="56">
        <v>2.5999999999999999E-3</v>
      </c>
      <c r="T228" s="56">
        <v>2.9999999999999997E-4</v>
      </c>
    </row>
    <row r="229" spans="1:20">
      <c r="A229" s="57" t="s">
        <v>327</v>
      </c>
      <c r="B229" s="110" t="s">
        <v>4605</v>
      </c>
      <c r="C229" s="110" t="s">
        <v>4605</v>
      </c>
      <c r="D229" s="110" t="s">
        <v>4605</v>
      </c>
      <c r="E229" s="110" t="s">
        <v>4605</v>
      </c>
      <c r="F229" s="110" t="s">
        <v>4605</v>
      </c>
      <c r="G229" s="110" t="s">
        <v>4605</v>
      </c>
      <c r="H229" s="110" t="s">
        <v>4605</v>
      </c>
      <c r="I229" s="110" t="s">
        <v>4605</v>
      </c>
      <c r="J229" s="59">
        <v>4.66</v>
      </c>
      <c r="K229" s="110" t="s">
        <v>4605</v>
      </c>
      <c r="L229" s="110" t="s">
        <v>4605</v>
      </c>
      <c r="M229" s="58">
        <v>6.13E-2</v>
      </c>
      <c r="N229" s="59">
        <v>125517682.62</v>
      </c>
      <c r="O229" s="110" t="s">
        <v>4605</v>
      </c>
      <c r="P229" s="59">
        <v>0</v>
      </c>
      <c r="Q229" s="59">
        <v>479524.12159561581</v>
      </c>
      <c r="R229" s="110" t="s">
        <v>4605</v>
      </c>
      <c r="S229" s="58">
        <v>0.2273</v>
      </c>
      <c r="T229" s="58">
        <v>2.9100000000000001E-2</v>
      </c>
    </row>
    <row r="230" spans="1:20">
      <c r="A230" t="s">
        <v>884</v>
      </c>
      <c r="B230" t="s">
        <v>885</v>
      </c>
      <c r="C230" t="s">
        <v>108</v>
      </c>
      <c r="D230" t="s">
        <v>854</v>
      </c>
      <c r="E230" s="108" t="s">
        <v>4605</v>
      </c>
      <c r="F230" t="s">
        <v>886</v>
      </c>
      <c r="G230" t="s">
        <v>315</v>
      </c>
      <c r="H230" t="s">
        <v>856</v>
      </c>
      <c r="I230" s="108" t="s">
        <v>4605</v>
      </c>
      <c r="J230" s="55">
        <v>7.16</v>
      </c>
      <c r="K230" t="s">
        <v>102</v>
      </c>
      <c r="L230" s="56">
        <v>4.2500000000000003E-2</v>
      </c>
      <c r="M230" s="56">
        <v>4.36E-2</v>
      </c>
      <c r="N230" s="55">
        <v>1430220.84</v>
      </c>
      <c r="O230" s="55">
        <v>100.85723000000007</v>
      </c>
      <c r="P230" s="55">
        <v>0</v>
      </c>
      <c r="Q230" s="55">
        <v>5786.6572694433698</v>
      </c>
      <c r="R230" s="56">
        <v>1.1000000000000001E-3</v>
      </c>
      <c r="S230" s="56">
        <v>2.7000000000000001E-3</v>
      </c>
      <c r="T230" s="56">
        <v>4.0000000000000002E-4</v>
      </c>
    </row>
    <row r="231" spans="1:20">
      <c r="A231" t="s">
        <v>887</v>
      </c>
      <c r="B231" t="s">
        <v>888</v>
      </c>
      <c r="C231" t="s">
        <v>108</v>
      </c>
      <c r="D231" t="s">
        <v>854</v>
      </c>
      <c r="E231" s="108" t="s">
        <v>4605</v>
      </c>
      <c r="F231" t="s">
        <v>886</v>
      </c>
      <c r="G231" t="s">
        <v>889</v>
      </c>
      <c r="H231" t="s">
        <v>856</v>
      </c>
      <c r="I231" s="108" t="s">
        <v>4605</v>
      </c>
      <c r="J231" s="55">
        <v>0.69</v>
      </c>
      <c r="K231" t="s">
        <v>100</v>
      </c>
      <c r="L231" s="56">
        <v>4.4999999999999998E-2</v>
      </c>
      <c r="M231" s="56">
        <v>6.0699999999999997E-2</v>
      </c>
      <c r="N231" s="55">
        <v>929.64</v>
      </c>
      <c r="O231" s="55">
        <v>101.30249515941655</v>
      </c>
      <c r="P231" s="55">
        <v>0</v>
      </c>
      <c r="Q231" s="55">
        <v>3.415721867532</v>
      </c>
      <c r="R231" s="56">
        <v>0</v>
      </c>
      <c r="S231" s="56">
        <v>0</v>
      </c>
      <c r="T231" s="56">
        <v>0</v>
      </c>
    </row>
    <row r="232" spans="1:20">
      <c r="A232" t="s">
        <v>890</v>
      </c>
      <c r="B232" t="s">
        <v>891</v>
      </c>
      <c r="C232" t="s">
        <v>108</v>
      </c>
      <c r="D232" t="s">
        <v>854</v>
      </c>
      <c r="E232" s="108" t="s">
        <v>4605</v>
      </c>
      <c r="F232" t="s">
        <v>886</v>
      </c>
      <c r="G232" t="s">
        <v>892</v>
      </c>
      <c r="H232" t="s">
        <v>893</v>
      </c>
      <c r="I232" s="108" t="s">
        <v>4605</v>
      </c>
      <c r="J232" s="55">
        <v>6.41</v>
      </c>
      <c r="K232" t="s">
        <v>100</v>
      </c>
      <c r="L232" s="56">
        <v>0.03</v>
      </c>
      <c r="M232" s="56">
        <v>6.2899999999999998E-2</v>
      </c>
      <c r="N232" s="55">
        <v>2645908.5499999998</v>
      </c>
      <c r="O232" s="55">
        <v>82.705669999999941</v>
      </c>
      <c r="P232" s="55">
        <v>0</v>
      </c>
      <c r="Q232" s="55">
        <v>7937.02356054757</v>
      </c>
      <c r="R232" s="56">
        <v>1.5E-3</v>
      </c>
      <c r="S232" s="56">
        <v>3.8E-3</v>
      </c>
      <c r="T232" s="56">
        <v>5.0000000000000001E-4</v>
      </c>
    </row>
    <row r="233" spans="1:20">
      <c r="A233" t="s">
        <v>894</v>
      </c>
      <c r="B233" t="s">
        <v>895</v>
      </c>
      <c r="C233" t="s">
        <v>108</v>
      </c>
      <c r="D233" t="s">
        <v>854</v>
      </c>
      <c r="E233" s="108" t="s">
        <v>4605</v>
      </c>
      <c r="F233" t="s">
        <v>886</v>
      </c>
      <c r="G233" t="s">
        <v>892</v>
      </c>
      <c r="H233" t="s">
        <v>893</v>
      </c>
      <c r="I233" s="108" t="s">
        <v>4605</v>
      </c>
      <c r="J233" s="55">
        <v>7.05</v>
      </c>
      <c r="K233" t="s">
        <v>100</v>
      </c>
      <c r="L233" s="56">
        <v>3.5000000000000003E-2</v>
      </c>
      <c r="M233" s="56">
        <v>6.3600000000000004E-2</v>
      </c>
      <c r="N233" s="55">
        <v>1072665.6299999999</v>
      </c>
      <c r="O233" s="55">
        <v>83.612890000000064</v>
      </c>
      <c r="P233" s="55">
        <v>0</v>
      </c>
      <c r="Q233" s="55">
        <v>3253.0081816054999</v>
      </c>
      <c r="R233" s="56">
        <v>2.0999999999999999E-3</v>
      </c>
      <c r="S233" s="56">
        <v>1.5E-3</v>
      </c>
      <c r="T233" s="56">
        <v>2.0000000000000001E-4</v>
      </c>
    </row>
    <row r="234" spans="1:20">
      <c r="A234" t="s">
        <v>896</v>
      </c>
      <c r="B234" t="s">
        <v>897</v>
      </c>
      <c r="C234" t="s">
        <v>108</v>
      </c>
      <c r="D234" t="s">
        <v>854</v>
      </c>
      <c r="E234" s="108" t="s">
        <v>4605</v>
      </c>
      <c r="F234" t="s">
        <v>886</v>
      </c>
      <c r="G234" t="s">
        <v>898</v>
      </c>
      <c r="H234" t="s">
        <v>893</v>
      </c>
      <c r="I234" s="108" t="s">
        <v>4605</v>
      </c>
      <c r="J234" s="55">
        <v>3.54</v>
      </c>
      <c r="K234" t="s">
        <v>100</v>
      </c>
      <c r="L234" s="56">
        <v>3.2000000000000001E-2</v>
      </c>
      <c r="M234" s="56">
        <v>9.8799999999999999E-2</v>
      </c>
      <c r="N234" s="55">
        <v>2288353.34</v>
      </c>
      <c r="O234" s="55">
        <v>81.108330000000052</v>
      </c>
      <c r="P234" s="55">
        <v>0</v>
      </c>
      <c r="Q234" s="55">
        <v>6731.8758626850804</v>
      </c>
      <c r="R234" s="56">
        <v>1.8E-3</v>
      </c>
      <c r="S234" s="56">
        <v>3.2000000000000002E-3</v>
      </c>
      <c r="T234" s="56">
        <v>4.0000000000000002E-4</v>
      </c>
    </row>
    <row r="235" spans="1:20">
      <c r="A235" t="s">
        <v>900</v>
      </c>
      <c r="B235" t="s">
        <v>901</v>
      </c>
      <c r="C235" t="s">
        <v>108</v>
      </c>
      <c r="D235" t="s">
        <v>854</v>
      </c>
      <c r="E235" s="108" t="s">
        <v>4605</v>
      </c>
      <c r="F235" t="s">
        <v>886</v>
      </c>
      <c r="G235" t="s">
        <v>902</v>
      </c>
      <c r="H235" t="s">
        <v>856</v>
      </c>
      <c r="I235" s="108" t="s">
        <v>4605</v>
      </c>
      <c r="J235" s="55">
        <v>7.18</v>
      </c>
      <c r="K235" t="s">
        <v>102</v>
      </c>
      <c r="L235" s="56">
        <v>4.2500000000000003E-2</v>
      </c>
      <c r="M235" s="56">
        <v>4.3900000000000002E-2</v>
      </c>
      <c r="N235" s="55">
        <v>2860441.68</v>
      </c>
      <c r="O235" s="55">
        <v>102.01258000000026</v>
      </c>
      <c r="P235" s="55">
        <v>0</v>
      </c>
      <c r="Q235" s="55">
        <v>11705.8903487965</v>
      </c>
      <c r="R235" s="56">
        <v>2.3E-3</v>
      </c>
      <c r="S235" s="56">
        <v>5.4999999999999997E-3</v>
      </c>
      <c r="T235" s="56">
        <v>6.9999999999999999E-4</v>
      </c>
    </row>
    <row r="236" spans="1:20">
      <c r="A236" t="s">
        <v>903</v>
      </c>
      <c r="B236" t="s">
        <v>904</v>
      </c>
      <c r="C236" t="s">
        <v>108</v>
      </c>
      <c r="D236" t="s">
        <v>854</v>
      </c>
      <c r="E236" s="108" t="s">
        <v>4605</v>
      </c>
      <c r="F236" t="s">
        <v>905</v>
      </c>
      <c r="G236" t="s">
        <v>902</v>
      </c>
      <c r="H236" t="s">
        <v>856</v>
      </c>
      <c r="I236" s="108" t="s">
        <v>4605</v>
      </c>
      <c r="J236" s="55">
        <v>7.37</v>
      </c>
      <c r="K236" t="s">
        <v>100</v>
      </c>
      <c r="L236" s="56">
        <v>5.8799999999999998E-2</v>
      </c>
      <c r="M236" s="56">
        <v>5.4800000000000001E-2</v>
      </c>
      <c r="N236" s="55">
        <v>1430220.84</v>
      </c>
      <c r="O236" s="55">
        <v>106.23860000000003</v>
      </c>
      <c r="P236" s="55">
        <v>0</v>
      </c>
      <c r="Q236" s="55">
        <v>5511.0328084950197</v>
      </c>
      <c r="R236" s="56">
        <v>1.2999999999999999E-3</v>
      </c>
      <c r="S236" s="56">
        <v>2.5999999999999999E-3</v>
      </c>
      <c r="T236" s="56">
        <v>2.9999999999999997E-4</v>
      </c>
    </row>
    <row r="237" spans="1:20">
      <c r="A237" t="s">
        <v>906</v>
      </c>
      <c r="B237" t="s">
        <v>907</v>
      </c>
      <c r="C237" t="s">
        <v>108</v>
      </c>
      <c r="D237" t="s">
        <v>854</v>
      </c>
      <c r="E237" s="108" t="s">
        <v>4605</v>
      </c>
      <c r="F237" t="s">
        <v>908</v>
      </c>
      <c r="G237" t="s">
        <v>902</v>
      </c>
      <c r="H237" t="s">
        <v>856</v>
      </c>
      <c r="I237" s="108" t="s">
        <v>4605</v>
      </c>
      <c r="J237" s="55">
        <v>3.33</v>
      </c>
      <c r="K237" t="s">
        <v>104</v>
      </c>
      <c r="L237" s="56">
        <v>4.6300000000000001E-2</v>
      </c>
      <c r="M237" s="56">
        <v>5.8299999999999998E-2</v>
      </c>
      <c r="N237" s="55">
        <v>2145331.2599999998</v>
      </c>
      <c r="O237" s="55">
        <v>97.506600000000034</v>
      </c>
      <c r="P237" s="55">
        <v>0</v>
      </c>
      <c r="Q237" s="55">
        <v>9666.18147069113</v>
      </c>
      <c r="R237" s="56">
        <v>4.3E-3</v>
      </c>
      <c r="S237" s="56">
        <v>4.5999999999999999E-3</v>
      </c>
      <c r="T237" s="56">
        <v>5.9999999999999995E-4</v>
      </c>
    </row>
    <row r="238" spans="1:20">
      <c r="A238" t="s">
        <v>909</v>
      </c>
      <c r="B238" t="s">
        <v>910</v>
      </c>
      <c r="C238" t="s">
        <v>108</v>
      </c>
      <c r="D238" t="s">
        <v>854</v>
      </c>
      <c r="E238" s="108" t="s">
        <v>4605</v>
      </c>
      <c r="F238" t="s">
        <v>908</v>
      </c>
      <c r="G238" t="s">
        <v>855</v>
      </c>
      <c r="H238" t="s">
        <v>856</v>
      </c>
      <c r="I238" s="108" t="s">
        <v>4605</v>
      </c>
      <c r="J238" s="55">
        <v>6.91</v>
      </c>
      <c r="K238" t="s">
        <v>100</v>
      </c>
      <c r="L238" s="56">
        <v>6.7400000000000002E-2</v>
      </c>
      <c r="M238" s="56">
        <v>5.6399999999999999E-2</v>
      </c>
      <c r="N238" s="55">
        <v>1072665.6299999999</v>
      </c>
      <c r="O238" s="55">
        <v>107.58700999999994</v>
      </c>
      <c r="P238" s="55">
        <v>0</v>
      </c>
      <c r="Q238" s="55">
        <v>4185.7352827353798</v>
      </c>
      <c r="R238" s="56">
        <v>8.9999999999999998E-4</v>
      </c>
      <c r="S238" s="56">
        <v>2E-3</v>
      </c>
      <c r="T238" s="56">
        <v>2.9999999999999997E-4</v>
      </c>
    </row>
    <row r="239" spans="1:20">
      <c r="A239" t="s">
        <v>911</v>
      </c>
      <c r="B239" t="s">
        <v>912</v>
      </c>
      <c r="C239" t="s">
        <v>108</v>
      </c>
      <c r="D239" t="s">
        <v>854</v>
      </c>
      <c r="E239" s="108" t="s">
        <v>4605</v>
      </c>
      <c r="F239" t="s">
        <v>908</v>
      </c>
      <c r="G239" t="s">
        <v>855</v>
      </c>
      <c r="H239" t="s">
        <v>856</v>
      </c>
      <c r="I239" s="108" t="s">
        <v>4605</v>
      </c>
      <c r="J239" s="55">
        <v>4.95</v>
      </c>
      <c r="K239" t="s">
        <v>100</v>
      </c>
      <c r="L239" s="56">
        <v>3.9300000000000002E-2</v>
      </c>
      <c r="M239" s="56">
        <v>5.8700000000000002E-2</v>
      </c>
      <c r="N239" s="55">
        <v>1512458.54</v>
      </c>
      <c r="O239" s="55">
        <v>92.249899999999897</v>
      </c>
      <c r="P239" s="55">
        <v>0</v>
      </c>
      <c r="Q239" s="55">
        <v>5060.5408867379201</v>
      </c>
      <c r="R239" s="56">
        <v>1E-3</v>
      </c>
      <c r="S239" s="56">
        <v>2.3999999999999998E-3</v>
      </c>
      <c r="T239" s="56">
        <v>2.9999999999999997E-4</v>
      </c>
    </row>
    <row r="240" spans="1:20">
      <c r="A240" t="s">
        <v>913</v>
      </c>
      <c r="B240" t="s">
        <v>914</v>
      </c>
      <c r="C240" t="s">
        <v>108</v>
      </c>
      <c r="D240" t="s">
        <v>854</v>
      </c>
      <c r="E240" s="108" t="s">
        <v>4605</v>
      </c>
      <c r="F240" t="s">
        <v>915</v>
      </c>
      <c r="G240" t="s">
        <v>855</v>
      </c>
      <c r="H240" t="s">
        <v>316</v>
      </c>
      <c r="I240" s="108" t="s">
        <v>4605</v>
      </c>
      <c r="J240" s="55">
        <v>2.5499999999999998</v>
      </c>
      <c r="K240" t="s">
        <v>100</v>
      </c>
      <c r="L240" s="56">
        <v>4.7500000000000001E-2</v>
      </c>
      <c r="M240" s="56">
        <v>7.3499999999999996E-2</v>
      </c>
      <c r="N240" s="55">
        <v>1644753.97</v>
      </c>
      <c r="O240" s="55">
        <v>94.500670000000014</v>
      </c>
      <c r="P240" s="55">
        <v>0</v>
      </c>
      <c r="Q240" s="55">
        <v>5637.4588724862997</v>
      </c>
      <c r="R240" s="56">
        <v>1.1000000000000001E-3</v>
      </c>
      <c r="S240" s="56">
        <v>2.7000000000000001E-3</v>
      </c>
      <c r="T240" s="56">
        <v>2.9999999999999997E-4</v>
      </c>
    </row>
    <row r="241" spans="1:20">
      <c r="A241" t="s">
        <v>916</v>
      </c>
      <c r="B241" t="s">
        <v>917</v>
      </c>
      <c r="C241" t="s">
        <v>108</v>
      </c>
      <c r="D241" t="s">
        <v>854</v>
      </c>
      <c r="E241" s="108" t="s">
        <v>4605</v>
      </c>
      <c r="F241" t="s">
        <v>915</v>
      </c>
      <c r="G241" t="s">
        <v>855</v>
      </c>
      <c r="H241" t="s">
        <v>316</v>
      </c>
      <c r="I241" s="108" t="s">
        <v>4605</v>
      </c>
      <c r="J241" s="55">
        <v>5.62</v>
      </c>
      <c r="K241" t="s">
        <v>100</v>
      </c>
      <c r="L241" s="56">
        <v>5.1299999999999998E-2</v>
      </c>
      <c r="M241" s="56">
        <v>7.2099999999999997E-2</v>
      </c>
      <c r="N241" s="55">
        <v>1176356.6399999999</v>
      </c>
      <c r="O241" s="55">
        <v>89.959670000000045</v>
      </c>
      <c r="P241" s="55">
        <v>0</v>
      </c>
      <c r="Q241" s="55">
        <v>3838.2602418084298</v>
      </c>
      <c r="R241" s="56">
        <v>8.0000000000000004E-4</v>
      </c>
      <c r="S241" s="56">
        <v>1.8E-3</v>
      </c>
      <c r="T241" s="56">
        <v>2.0000000000000001E-4</v>
      </c>
    </row>
    <row r="242" spans="1:20">
      <c r="A242" t="s">
        <v>918</v>
      </c>
      <c r="B242" t="s">
        <v>919</v>
      </c>
      <c r="C242" t="s">
        <v>108</v>
      </c>
      <c r="D242" t="s">
        <v>854</v>
      </c>
      <c r="E242" s="108" t="s">
        <v>4605</v>
      </c>
      <c r="F242" t="s">
        <v>920</v>
      </c>
      <c r="G242" t="s">
        <v>859</v>
      </c>
      <c r="H242" t="s">
        <v>316</v>
      </c>
      <c r="I242" s="108" t="s">
        <v>4605</v>
      </c>
      <c r="J242" s="55">
        <v>6.96</v>
      </c>
      <c r="K242" t="s">
        <v>100</v>
      </c>
      <c r="L242" s="56">
        <v>3.3000000000000002E-2</v>
      </c>
      <c r="M242" s="56">
        <v>5.2699999999999997E-2</v>
      </c>
      <c r="N242" s="55">
        <v>2145331.2599999998</v>
      </c>
      <c r="O242" s="55">
        <v>88.376000000000062</v>
      </c>
      <c r="P242" s="55">
        <v>0</v>
      </c>
      <c r="Q242" s="55">
        <v>6876.63950038248</v>
      </c>
      <c r="R242" s="56">
        <v>5.0000000000000001E-4</v>
      </c>
      <c r="S242" s="56">
        <v>3.3E-3</v>
      </c>
      <c r="T242" s="56">
        <v>4.0000000000000002E-4</v>
      </c>
    </row>
    <row r="243" spans="1:20">
      <c r="A243" t="s">
        <v>921</v>
      </c>
      <c r="B243" t="s">
        <v>922</v>
      </c>
      <c r="C243" t="s">
        <v>108</v>
      </c>
      <c r="D243" t="s">
        <v>854</v>
      </c>
      <c r="E243" s="108" t="s">
        <v>4605</v>
      </c>
      <c r="F243" t="s">
        <v>886</v>
      </c>
      <c r="G243" t="s">
        <v>923</v>
      </c>
      <c r="H243" t="s">
        <v>893</v>
      </c>
      <c r="I243" s="108" t="s">
        <v>4605</v>
      </c>
      <c r="J243" s="55">
        <v>6.52</v>
      </c>
      <c r="K243" t="s">
        <v>102</v>
      </c>
      <c r="L243" s="56">
        <v>5.8000000000000003E-2</v>
      </c>
      <c r="M243" s="56">
        <v>4.58E-2</v>
      </c>
      <c r="N243" s="55">
        <v>1072665.6299999999</v>
      </c>
      <c r="O243" s="55">
        <v>110.29677000000001</v>
      </c>
      <c r="P243" s="55">
        <v>0</v>
      </c>
      <c r="Q243" s="55">
        <v>4746.1863114569696</v>
      </c>
      <c r="R243" s="56">
        <v>2.0999999999999999E-3</v>
      </c>
      <c r="S243" s="56">
        <v>2.2000000000000001E-3</v>
      </c>
      <c r="T243" s="56">
        <v>2.9999999999999997E-4</v>
      </c>
    </row>
    <row r="244" spans="1:20">
      <c r="A244" t="s">
        <v>924</v>
      </c>
      <c r="B244" t="s">
        <v>925</v>
      </c>
      <c r="C244" t="s">
        <v>108</v>
      </c>
      <c r="D244" t="s">
        <v>854</v>
      </c>
      <c r="E244" s="108" t="s">
        <v>4605</v>
      </c>
      <c r="F244" t="s">
        <v>908</v>
      </c>
      <c r="G244" t="s">
        <v>859</v>
      </c>
      <c r="H244" t="s">
        <v>856</v>
      </c>
      <c r="I244" s="108" t="s">
        <v>4605</v>
      </c>
      <c r="J244" s="55">
        <v>7.26</v>
      </c>
      <c r="K244" t="s">
        <v>100</v>
      </c>
      <c r="L244" s="56">
        <v>6.1699999999999998E-2</v>
      </c>
      <c r="M244" s="56">
        <v>5.6800000000000003E-2</v>
      </c>
      <c r="N244" s="55">
        <v>1072665.6299999999</v>
      </c>
      <c r="O244" s="55">
        <v>103.84924999999987</v>
      </c>
      <c r="P244" s="55">
        <v>0</v>
      </c>
      <c r="Q244" s="55">
        <v>4040.31555306358</v>
      </c>
      <c r="R244" s="56">
        <v>2.9999999999999997E-4</v>
      </c>
      <c r="S244" s="56">
        <v>1.9E-3</v>
      </c>
      <c r="T244" s="56">
        <v>2.0000000000000001E-4</v>
      </c>
    </row>
    <row r="245" spans="1:20">
      <c r="A245" t="s">
        <v>926</v>
      </c>
      <c r="B245" t="s">
        <v>927</v>
      </c>
      <c r="C245" t="s">
        <v>108</v>
      </c>
      <c r="D245" t="s">
        <v>854</v>
      </c>
      <c r="E245" s="108" t="s">
        <v>4605</v>
      </c>
      <c r="F245" t="s">
        <v>928</v>
      </c>
      <c r="G245" t="s">
        <v>859</v>
      </c>
      <c r="H245" t="s">
        <v>316</v>
      </c>
      <c r="I245" s="108" t="s">
        <v>4605</v>
      </c>
      <c r="J245" s="55">
        <v>6.72</v>
      </c>
      <c r="K245" t="s">
        <v>100</v>
      </c>
      <c r="L245" s="56">
        <v>6.4000000000000001E-2</v>
      </c>
      <c r="M245" s="56">
        <v>5.4600000000000003E-2</v>
      </c>
      <c r="N245" s="55">
        <v>929643.55</v>
      </c>
      <c r="O245" s="55">
        <v>109.18399999999988</v>
      </c>
      <c r="P245" s="55">
        <v>0</v>
      </c>
      <c r="Q245" s="55">
        <v>3681.4848434432602</v>
      </c>
      <c r="R245" s="56">
        <v>8.9999999999999998E-4</v>
      </c>
      <c r="S245" s="56">
        <v>1.6999999999999999E-3</v>
      </c>
      <c r="T245" s="56">
        <v>2.0000000000000001E-4</v>
      </c>
    </row>
    <row r="246" spans="1:20">
      <c r="A246" t="s">
        <v>929</v>
      </c>
      <c r="B246" t="s">
        <v>930</v>
      </c>
      <c r="C246" t="s">
        <v>108</v>
      </c>
      <c r="D246" t="s">
        <v>854</v>
      </c>
      <c r="E246" s="108" t="s">
        <v>4605</v>
      </c>
      <c r="F246" t="s">
        <v>908</v>
      </c>
      <c r="G246" t="s">
        <v>859</v>
      </c>
      <c r="H246" t="s">
        <v>856</v>
      </c>
      <c r="I246" s="108" t="s">
        <v>4605</v>
      </c>
      <c r="J246" s="55">
        <v>4.05</v>
      </c>
      <c r="K246" t="s">
        <v>102</v>
      </c>
      <c r="L246" s="56">
        <v>4.1300000000000003E-2</v>
      </c>
      <c r="M246" s="56">
        <v>0.04</v>
      </c>
      <c r="N246" s="55">
        <v>2123877.9500000002</v>
      </c>
      <c r="O246" s="55">
        <v>101.70789000000006</v>
      </c>
      <c r="P246" s="55">
        <v>0</v>
      </c>
      <c r="Q246" s="55">
        <v>8665.6635532908203</v>
      </c>
      <c r="R246" s="56">
        <v>2.0999999999999999E-3</v>
      </c>
      <c r="S246" s="56">
        <v>4.1000000000000003E-3</v>
      </c>
      <c r="T246" s="56">
        <v>5.0000000000000001E-4</v>
      </c>
    </row>
    <row r="247" spans="1:20">
      <c r="A247" t="s">
        <v>931</v>
      </c>
      <c r="B247" t="s">
        <v>932</v>
      </c>
      <c r="C247" t="s">
        <v>108</v>
      </c>
      <c r="D247" t="s">
        <v>854</v>
      </c>
      <c r="E247" s="108" t="s">
        <v>4605</v>
      </c>
      <c r="F247" t="s">
        <v>933</v>
      </c>
      <c r="G247" t="s">
        <v>859</v>
      </c>
      <c r="H247" t="s">
        <v>856</v>
      </c>
      <c r="I247" s="108" t="s">
        <v>4605</v>
      </c>
      <c r="J247" s="55">
        <v>6.78</v>
      </c>
      <c r="K247" t="s">
        <v>100</v>
      </c>
      <c r="L247" s="56">
        <v>6.8000000000000005E-2</v>
      </c>
      <c r="M247" s="56">
        <v>5.8299999999999998E-2</v>
      </c>
      <c r="N247" s="55">
        <v>2145331.2599999998</v>
      </c>
      <c r="O247" s="55">
        <v>109.30909999999997</v>
      </c>
      <c r="P247" s="55">
        <v>0</v>
      </c>
      <c r="Q247" s="55">
        <v>8505.4683942615393</v>
      </c>
      <c r="R247" s="56">
        <v>2.0999999999999999E-3</v>
      </c>
      <c r="S247" s="56">
        <v>4.0000000000000001E-3</v>
      </c>
      <c r="T247" s="56">
        <v>5.0000000000000001E-4</v>
      </c>
    </row>
    <row r="248" spans="1:20">
      <c r="A248" t="s">
        <v>934</v>
      </c>
      <c r="B248" t="s">
        <v>935</v>
      </c>
      <c r="C248" t="s">
        <v>108</v>
      </c>
      <c r="D248" t="s">
        <v>854</v>
      </c>
      <c r="E248" s="108" t="s">
        <v>4605</v>
      </c>
      <c r="F248" t="s">
        <v>886</v>
      </c>
      <c r="G248" t="s">
        <v>859</v>
      </c>
      <c r="H248" t="s">
        <v>316</v>
      </c>
      <c r="I248" s="108" t="s">
        <v>4605</v>
      </c>
      <c r="J248" s="55">
        <v>6.59</v>
      </c>
      <c r="K248" t="s">
        <v>100</v>
      </c>
      <c r="L248" s="56">
        <v>0.06</v>
      </c>
      <c r="M248" s="56">
        <v>6.0299999999999999E-2</v>
      </c>
      <c r="N248" s="55">
        <v>1787776.05</v>
      </c>
      <c r="O248" s="55">
        <v>101.31632999999991</v>
      </c>
      <c r="P248" s="55">
        <v>0</v>
      </c>
      <c r="Q248" s="55">
        <v>6569.6180421511999</v>
      </c>
      <c r="R248" s="56">
        <v>1.5E-3</v>
      </c>
      <c r="S248" s="56">
        <v>3.0999999999999999E-3</v>
      </c>
      <c r="T248" s="56">
        <v>4.0000000000000002E-4</v>
      </c>
    </row>
    <row r="249" spans="1:20">
      <c r="A249" t="s">
        <v>936</v>
      </c>
      <c r="B249" t="s">
        <v>937</v>
      </c>
      <c r="C249" t="s">
        <v>108</v>
      </c>
      <c r="D249" t="s">
        <v>854</v>
      </c>
      <c r="E249" s="108" t="s">
        <v>4605</v>
      </c>
      <c r="F249" t="s">
        <v>908</v>
      </c>
      <c r="G249" t="s">
        <v>859</v>
      </c>
      <c r="H249" t="s">
        <v>856</v>
      </c>
      <c r="I249" s="108" t="s">
        <v>4605</v>
      </c>
      <c r="J249" s="55">
        <v>3.29</v>
      </c>
      <c r="K249" t="s">
        <v>100</v>
      </c>
      <c r="L249" s="56">
        <v>8.1299999999999997E-2</v>
      </c>
      <c r="M249" s="56">
        <v>6.7400000000000002E-2</v>
      </c>
      <c r="N249" s="55">
        <v>1430220.84</v>
      </c>
      <c r="O249" s="55">
        <v>105.5791700000001</v>
      </c>
      <c r="P249" s="55">
        <v>0</v>
      </c>
      <c r="Q249" s="55">
        <v>5476.8254642255597</v>
      </c>
      <c r="R249" s="56">
        <v>8.0000000000000004E-4</v>
      </c>
      <c r="S249" s="56">
        <v>2.5999999999999999E-3</v>
      </c>
      <c r="T249" s="56">
        <v>2.9999999999999997E-4</v>
      </c>
    </row>
    <row r="250" spans="1:20">
      <c r="A250" t="s">
        <v>938</v>
      </c>
      <c r="B250" t="s">
        <v>939</v>
      </c>
      <c r="C250" t="s">
        <v>108</v>
      </c>
      <c r="D250" t="s">
        <v>854</v>
      </c>
      <c r="E250" s="108" t="s">
        <v>4605</v>
      </c>
      <c r="F250" t="s">
        <v>940</v>
      </c>
      <c r="G250" t="s">
        <v>859</v>
      </c>
      <c r="H250" t="s">
        <v>856</v>
      </c>
      <c r="I250" s="108" t="s">
        <v>4605</v>
      </c>
      <c r="J250" s="55">
        <v>6.99</v>
      </c>
      <c r="K250" t="s">
        <v>100</v>
      </c>
      <c r="L250" s="56">
        <v>7.85E-2</v>
      </c>
      <c r="M250" s="56">
        <v>6.8699999999999997E-2</v>
      </c>
      <c r="N250" s="55">
        <v>1358709.8</v>
      </c>
      <c r="O250" s="55">
        <v>107.25457999999995</v>
      </c>
      <c r="P250" s="55">
        <v>0</v>
      </c>
      <c r="Q250" s="55">
        <v>5285.5490810858601</v>
      </c>
      <c r="R250" s="56">
        <v>1.1000000000000001E-3</v>
      </c>
      <c r="S250" s="56">
        <v>2.5000000000000001E-3</v>
      </c>
      <c r="T250" s="56">
        <v>2.9999999999999997E-4</v>
      </c>
    </row>
    <row r="251" spans="1:20">
      <c r="A251" t="s">
        <v>941</v>
      </c>
      <c r="B251" t="s">
        <v>942</v>
      </c>
      <c r="C251" t="s">
        <v>108</v>
      </c>
      <c r="D251" t="s">
        <v>854</v>
      </c>
      <c r="E251" s="108" t="s">
        <v>4605</v>
      </c>
      <c r="F251" t="s">
        <v>908</v>
      </c>
      <c r="G251" t="s">
        <v>867</v>
      </c>
      <c r="H251" t="s">
        <v>856</v>
      </c>
      <c r="I251" s="108" t="s">
        <v>4605</v>
      </c>
      <c r="J251" s="55">
        <v>4.05</v>
      </c>
      <c r="K251" t="s">
        <v>102</v>
      </c>
      <c r="L251" s="56">
        <v>7.2499999999999995E-2</v>
      </c>
      <c r="M251" s="56">
        <v>5.7500000000000002E-2</v>
      </c>
      <c r="N251" s="55">
        <v>2552944.2000000002</v>
      </c>
      <c r="O251" s="55">
        <v>105.8503400000004</v>
      </c>
      <c r="P251" s="55">
        <v>0</v>
      </c>
      <c r="Q251" s="55">
        <v>10840.5471441834</v>
      </c>
      <c r="R251" s="56">
        <v>2E-3</v>
      </c>
      <c r="S251" s="56">
        <v>5.1000000000000004E-3</v>
      </c>
      <c r="T251" s="56">
        <v>6.9999999999999999E-4</v>
      </c>
    </row>
    <row r="252" spans="1:20">
      <c r="A252" t="s">
        <v>943</v>
      </c>
      <c r="B252" t="s">
        <v>944</v>
      </c>
      <c r="C252" t="s">
        <v>108</v>
      </c>
      <c r="D252" t="s">
        <v>854</v>
      </c>
      <c r="E252" s="108" t="s">
        <v>4605</v>
      </c>
      <c r="F252" t="s">
        <v>908</v>
      </c>
      <c r="G252" t="s">
        <v>867</v>
      </c>
      <c r="H252" t="s">
        <v>856</v>
      </c>
      <c r="I252" s="108" t="s">
        <v>4605</v>
      </c>
      <c r="J252" s="55">
        <v>7.13</v>
      </c>
      <c r="K252" t="s">
        <v>100</v>
      </c>
      <c r="L252" s="56">
        <v>7.1199999999999999E-2</v>
      </c>
      <c r="M252" s="56">
        <v>6.1899999999999997E-2</v>
      </c>
      <c r="N252" s="55">
        <v>1430220.84</v>
      </c>
      <c r="O252" s="55">
        <v>106.28433000000005</v>
      </c>
      <c r="P252" s="55">
        <v>0</v>
      </c>
      <c r="Q252" s="55">
        <v>5513.4050115392301</v>
      </c>
      <c r="R252" s="56">
        <v>1E-3</v>
      </c>
      <c r="S252" s="56">
        <v>2.5999999999999999E-3</v>
      </c>
      <c r="T252" s="56">
        <v>2.9999999999999997E-4</v>
      </c>
    </row>
    <row r="253" spans="1:20">
      <c r="A253" t="s">
        <v>945</v>
      </c>
      <c r="B253" t="s">
        <v>946</v>
      </c>
      <c r="C253" t="s">
        <v>108</v>
      </c>
      <c r="D253" t="s">
        <v>854</v>
      </c>
      <c r="E253" s="108" t="s">
        <v>4605</v>
      </c>
      <c r="F253" t="s">
        <v>933</v>
      </c>
      <c r="G253" t="s">
        <v>867</v>
      </c>
      <c r="H253" t="s">
        <v>856</v>
      </c>
      <c r="I253" s="108" t="s">
        <v>4605</v>
      </c>
      <c r="J253" s="55">
        <v>2.85</v>
      </c>
      <c r="K253" t="s">
        <v>100</v>
      </c>
      <c r="L253" s="56">
        <v>2.63E-2</v>
      </c>
      <c r="M253" s="56">
        <v>6.1400000000000003E-2</v>
      </c>
      <c r="N253" s="55">
        <v>1813162.47</v>
      </c>
      <c r="O253" s="55">
        <v>90.603380000000001</v>
      </c>
      <c r="P253" s="55">
        <v>0</v>
      </c>
      <c r="Q253" s="55">
        <v>5958.3865727945604</v>
      </c>
      <c r="R253" s="56">
        <v>1.5E-3</v>
      </c>
      <c r="S253" s="56">
        <v>2.8E-3</v>
      </c>
      <c r="T253" s="56">
        <v>4.0000000000000002E-4</v>
      </c>
    </row>
    <row r="254" spans="1:20">
      <c r="A254" t="s">
        <v>947</v>
      </c>
      <c r="B254" t="s">
        <v>948</v>
      </c>
      <c r="C254" t="s">
        <v>108</v>
      </c>
      <c r="D254" t="s">
        <v>854</v>
      </c>
      <c r="E254" s="108" t="s">
        <v>4605</v>
      </c>
      <c r="F254" t="s">
        <v>933</v>
      </c>
      <c r="G254" t="s">
        <v>867</v>
      </c>
      <c r="H254" t="s">
        <v>856</v>
      </c>
      <c r="I254" s="108" t="s">
        <v>4605</v>
      </c>
      <c r="J254" s="55">
        <v>1.64</v>
      </c>
      <c r="K254" t="s">
        <v>100</v>
      </c>
      <c r="L254" s="56">
        <v>7.0499999999999993E-2</v>
      </c>
      <c r="M254" s="56">
        <v>5.8700000000000002E-2</v>
      </c>
      <c r="N254" s="55">
        <v>715110.42</v>
      </c>
      <c r="O254" s="55">
        <v>103.52607999999988</v>
      </c>
      <c r="P254" s="55">
        <v>0</v>
      </c>
      <c r="Q254" s="55">
        <v>2685.1616239995601</v>
      </c>
      <c r="R254" s="56">
        <v>8.9999999999999998E-4</v>
      </c>
      <c r="S254" s="56">
        <v>1.2999999999999999E-3</v>
      </c>
      <c r="T254" s="56">
        <v>2.0000000000000001E-4</v>
      </c>
    </row>
    <row r="255" spans="1:20">
      <c r="A255" t="s">
        <v>949</v>
      </c>
      <c r="B255" t="s">
        <v>950</v>
      </c>
      <c r="C255" t="s">
        <v>108</v>
      </c>
      <c r="D255" t="s">
        <v>854</v>
      </c>
      <c r="E255" s="108" t="s">
        <v>4605</v>
      </c>
      <c r="F255" t="s">
        <v>874</v>
      </c>
      <c r="G255" t="s">
        <v>867</v>
      </c>
      <c r="H255" t="s">
        <v>316</v>
      </c>
      <c r="I255" s="108" t="s">
        <v>4605</v>
      </c>
      <c r="J255" s="55">
        <v>3.16</v>
      </c>
      <c r="K255" t="s">
        <v>100</v>
      </c>
      <c r="L255" s="56">
        <v>5.5E-2</v>
      </c>
      <c r="M255" s="56">
        <v>8.1199999999999994E-2</v>
      </c>
      <c r="N255" s="55">
        <v>500577.29</v>
      </c>
      <c r="O255" s="55">
        <v>94.118109999999817</v>
      </c>
      <c r="P255" s="55">
        <v>0</v>
      </c>
      <c r="Q255" s="55">
        <v>1708.80259885379</v>
      </c>
      <c r="R255" s="56">
        <v>5.0000000000000001E-4</v>
      </c>
      <c r="S255" s="56">
        <v>8.0000000000000004E-4</v>
      </c>
      <c r="T255" s="56">
        <v>1E-4</v>
      </c>
    </row>
    <row r="256" spans="1:20">
      <c r="A256" t="s">
        <v>951</v>
      </c>
      <c r="B256" t="s">
        <v>952</v>
      </c>
      <c r="C256" t="s">
        <v>108</v>
      </c>
      <c r="D256" t="s">
        <v>854</v>
      </c>
      <c r="E256" s="108" t="s">
        <v>4605</v>
      </c>
      <c r="F256" t="s">
        <v>874</v>
      </c>
      <c r="G256" t="s">
        <v>867</v>
      </c>
      <c r="H256" t="s">
        <v>316</v>
      </c>
      <c r="I256" s="108" t="s">
        <v>4605</v>
      </c>
      <c r="J256" s="55">
        <v>2.73</v>
      </c>
      <c r="K256" t="s">
        <v>100</v>
      </c>
      <c r="L256" s="56">
        <v>0.06</v>
      </c>
      <c r="M256" s="56">
        <v>7.7399999999999997E-2</v>
      </c>
      <c r="N256" s="55">
        <v>2253312.9300000002</v>
      </c>
      <c r="O256" s="55">
        <v>97.244670000000013</v>
      </c>
      <c r="P256" s="55">
        <v>0</v>
      </c>
      <c r="Q256" s="55">
        <v>7947.57932376183</v>
      </c>
      <c r="R256" s="56">
        <v>3.0000000000000001E-3</v>
      </c>
      <c r="S256" s="56">
        <v>3.8E-3</v>
      </c>
      <c r="T256" s="56">
        <v>5.0000000000000001E-4</v>
      </c>
    </row>
    <row r="257" spans="1:20">
      <c r="A257" t="s">
        <v>953</v>
      </c>
      <c r="B257" t="s">
        <v>954</v>
      </c>
      <c r="C257" t="s">
        <v>108</v>
      </c>
      <c r="D257" t="s">
        <v>854</v>
      </c>
      <c r="E257" s="108" t="s">
        <v>4605</v>
      </c>
      <c r="F257" t="s">
        <v>933</v>
      </c>
      <c r="G257" t="s">
        <v>867</v>
      </c>
      <c r="H257" t="s">
        <v>316</v>
      </c>
      <c r="I257" s="108" t="s">
        <v>4605</v>
      </c>
      <c r="J257" s="55">
        <v>1.08</v>
      </c>
      <c r="K257" t="s">
        <v>100</v>
      </c>
      <c r="L257" s="56">
        <v>4.2500000000000003E-2</v>
      </c>
      <c r="M257" s="56">
        <v>6.83E-2</v>
      </c>
      <c r="N257" s="55">
        <v>1573242.92</v>
      </c>
      <c r="O257" s="55">
        <v>98.77855999999997</v>
      </c>
      <c r="P257" s="55">
        <v>0</v>
      </c>
      <c r="Q257" s="55">
        <v>5636.4548469859301</v>
      </c>
      <c r="R257" s="56">
        <v>3.3E-3</v>
      </c>
      <c r="S257" s="56">
        <v>2.7000000000000001E-3</v>
      </c>
      <c r="T257" s="56">
        <v>2.9999999999999997E-4</v>
      </c>
    </row>
    <row r="258" spans="1:20">
      <c r="A258" t="s">
        <v>955</v>
      </c>
      <c r="B258" t="s">
        <v>956</v>
      </c>
      <c r="C258" t="s">
        <v>108</v>
      </c>
      <c r="D258" t="s">
        <v>854</v>
      </c>
      <c r="E258" s="108" t="s">
        <v>4605</v>
      </c>
      <c r="F258" t="s">
        <v>933</v>
      </c>
      <c r="G258" t="s">
        <v>867</v>
      </c>
      <c r="H258" t="s">
        <v>316</v>
      </c>
      <c r="I258" s="108" t="s">
        <v>4605</v>
      </c>
      <c r="J258" s="55">
        <v>4.1900000000000004</v>
      </c>
      <c r="K258" t="s">
        <v>100</v>
      </c>
      <c r="L258" s="56">
        <v>7.8799999999999995E-2</v>
      </c>
      <c r="M258" s="56">
        <v>6.4100000000000004E-2</v>
      </c>
      <c r="N258" s="55">
        <v>715110.42</v>
      </c>
      <c r="O258" s="55">
        <v>106.73113000000012</v>
      </c>
      <c r="P258" s="55">
        <v>0</v>
      </c>
      <c r="Q258" s="55">
        <v>2768.2911819138599</v>
      </c>
      <c r="R258" s="56">
        <v>1.8E-3</v>
      </c>
      <c r="S258" s="56">
        <v>1.2999999999999999E-3</v>
      </c>
      <c r="T258" s="56">
        <v>2.0000000000000001E-4</v>
      </c>
    </row>
    <row r="259" spans="1:20">
      <c r="A259" t="s">
        <v>957</v>
      </c>
      <c r="B259" t="s">
        <v>958</v>
      </c>
      <c r="C259" t="s">
        <v>108</v>
      </c>
      <c r="D259" t="s">
        <v>854</v>
      </c>
      <c r="E259" s="108" t="s">
        <v>4605</v>
      </c>
      <c r="F259" t="s">
        <v>959</v>
      </c>
      <c r="G259" t="s">
        <v>867</v>
      </c>
      <c r="H259" t="s">
        <v>856</v>
      </c>
      <c r="I259" s="108" t="s">
        <v>4605</v>
      </c>
      <c r="J259" s="55">
        <v>4.12</v>
      </c>
      <c r="K259" t="s">
        <v>102</v>
      </c>
      <c r="L259" s="56">
        <v>4.8800000000000003E-2</v>
      </c>
      <c r="M259" s="56">
        <v>4.6300000000000001E-2</v>
      </c>
      <c r="N259" s="55">
        <v>1959402.55</v>
      </c>
      <c r="O259" s="55">
        <v>102.81483000000001</v>
      </c>
      <c r="P259" s="55">
        <v>0</v>
      </c>
      <c r="Q259" s="55">
        <v>8081.59445744192</v>
      </c>
      <c r="R259" s="56">
        <v>2E-3</v>
      </c>
      <c r="S259" s="56">
        <v>3.8E-3</v>
      </c>
      <c r="T259" s="56">
        <v>5.0000000000000001E-4</v>
      </c>
    </row>
    <row r="260" spans="1:20">
      <c r="A260" t="s">
        <v>960</v>
      </c>
      <c r="B260" t="s">
        <v>961</v>
      </c>
      <c r="C260" t="s">
        <v>108</v>
      </c>
      <c r="D260" t="s">
        <v>854</v>
      </c>
      <c r="E260" s="108" t="s">
        <v>4605</v>
      </c>
      <c r="F260" t="s">
        <v>962</v>
      </c>
      <c r="G260" t="s">
        <v>867</v>
      </c>
      <c r="H260" t="s">
        <v>856</v>
      </c>
      <c r="I260" s="108" t="s">
        <v>4605</v>
      </c>
      <c r="J260" s="55">
        <v>6.95</v>
      </c>
      <c r="K260" t="s">
        <v>100</v>
      </c>
      <c r="L260" s="56">
        <v>5.8999999999999997E-2</v>
      </c>
      <c r="M260" s="56">
        <v>5.5800000000000002E-2</v>
      </c>
      <c r="N260" s="55">
        <v>2002309.18</v>
      </c>
      <c r="O260" s="55">
        <v>103.72427999999994</v>
      </c>
      <c r="P260" s="55">
        <v>0</v>
      </c>
      <c r="Q260" s="55">
        <v>7532.8465902529297</v>
      </c>
      <c r="R260" s="56">
        <v>4.0000000000000001E-3</v>
      </c>
      <c r="S260" s="56">
        <v>3.5999999999999999E-3</v>
      </c>
      <c r="T260" s="56">
        <v>5.0000000000000001E-4</v>
      </c>
    </row>
    <row r="261" spans="1:20">
      <c r="A261" t="s">
        <v>963</v>
      </c>
      <c r="B261" t="s">
        <v>964</v>
      </c>
      <c r="C261" t="s">
        <v>108</v>
      </c>
      <c r="D261" t="s">
        <v>854</v>
      </c>
      <c r="E261" s="108" t="s">
        <v>4605</v>
      </c>
      <c r="F261" t="s">
        <v>965</v>
      </c>
      <c r="G261" t="s">
        <v>867</v>
      </c>
      <c r="H261" t="s">
        <v>856</v>
      </c>
      <c r="I261" s="108" t="s">
        <v>4605</v>
      </c>
      <c r="J261" s="55">
        <v>6.82</v>
      </c>
      <c r="K261" t="s">
        <v>100</v>
      </c>
      <c r="L261" s="56">
        <v>3.15E-2</v>
      </c>
      <c r="M261" s="56">
        <v>5.7099999999999998E-2</v>
      </c>
      <c r="N261" s="55">
        <v>1430220.84</v>
      </c>
      <c r="O261" s="55">
        <v>84.473249999999936</v>
      </c>
      <c r="P261" s="55">
        <v>0</v>
      </c>
      <c r="Q261" s="55">
        <v>4381.9746513056598</v>
      </c>
      <c r="R261" s="56">
        <v>2.2000000000000001E-3</v>
      </c>
      <c r="S261" s="56">
        <v>2.0999999999999999E-3</v>
      </c>
      <c r="T261" s="56">
        <v>2.9999999999999997E-4</v>
      </c>
    </row>
    <row r="262" spans="1:20">
      <c r="A262" t="s">
        <v>966</v>
      </c>
      <c r="B262" t="s">
        <v>967</v>
      </c>
      <c r="C262" t="s">
        <v>108</v>
      </c>
      <c r="D262" t="s">
        <v>854</v>
      </c>
      <c r="E262" s="108" t="s">
        <v>4605</v>
      </c>
      <c r="F262" t="s">
        <v>940</v>
      </c>
      <c r="G262" t="s">
        <v>867</v>
      </c>
      <c r="H262" t="s">
        <v>316</v>
      </c>
      <c r="I262" s="108" t="s">
        <v>4605</v>
      </c>
      <c r="J262" s="55">
        <v>7.17</v>
      </c>
      <c r="K262" t="s">
        <v>100</v>
      </c>
      <c r="L262" s="56">
        <v>6.25E-2</v>
      </c>
      <c r="M262" s="56">
        <v>5.6099999999999997E-2</v>
      </c>
      <c r="N262" s="55">
        <v>1787776.05</v>
      </c>
      <c r="O262" s="55">
        <v>104.44441999999994</v>
      </c>
      <c r="P262" s="55">
        <v>0</v>
      </c>
      <c r="Q262" s="55">
        <v>6772.4516475677501</v>
      </c>
      <c r="R262" s="56">
        <v>3.0000000000000001E-3</v>
      </c>
      <c r="S262" s="56">
        <v>3.2000000000000002E-3</v>
      </c>
      <c r="T262" s="56">
        <v>4.0000000000000002E-4</v>
      </c>
    </row>
    <row r="263" spans="1:20">
      <c r="A263" t="s">
        <v>968</v>
      </c>
      <c r="B263" t="s">
        <v>969</v>
      </c>
      <c r="C263" t="s">
        <v>108</v>
      </c>
      <c r="D263" t="s">
        <v>854</v>
      </c>
      <c r="E263" s="108" t="s">
        <v>4605</v>
      </c>
      <c r="F263" t="s">
        <v>920</v>
      </c>
      <c r="G263" t="s">
        <v>867</v>
      </c>
      <c r="H263" t="s">
        <v>316</v>
      </c>
      <c r="I263" s="108" t="s">
        <v>4605</v>
      </c>
      <c r="J263" s="55">
        <v>4.13</v>
      </c>
      <c r="K263" t="s">
        <v>100</v>
      </c>
      <c r="L263" s="56">
        <v>4.4999999999999998E-2</v>
      </c>
      <c r="M263" s="56">
        <v>5.9400000000000001E-2</v>
      </c>
      <c r="N263" s="55">
        <v>2156558.4900000002</v>
      </c>
      <c r="O263" s="55">
        <v>95.608500000000063</v>
      </c>
      <c r="P263" s="55">
        <v>0</v>
      </c>
      <c r="Q263" s="55">
        <v>7478.34164312756</v>
      </c>
      <c r="R263" s="56">
        <v>3.5999999999999999E-3</v>
      </c>
      <c r="S263" s="56">
        <v>3.5000000000000001E-3</v>
      </c>
      <c r="T263" s="56">
        <v>5.0000000000000001E-4</v>
      </c>
    </row>
    <row r="264" spans="1:20">
      <c r="A264" t="s">
        <v>970</v>
      </c>
      <c r="B264" t="s">
        <v>971</v>
      </c>
      <c r="C264" t="s">
        <v>108</v>
      </c>
      <c r="D264" t="s">
        <v>854</v>
      </c>
      <c r="E264" s="108" t="s">
        <v>4605</v>
      </c>
      <c r="F264" t="s">
        <v>874</v>
      </c>
      <c r="G264" t="s">
        <v>867</v>
      </c>
      <c r="H264" t="s">
        <v>316</v>
      </c>
      <c r="I264" s="108" t="s">
        <v>4605</v>
      </c>
      <c r="J264" s="55">
        <v>2.71</v>
      </c>
      <c r="K264" t="s">
        <v>100</v>
      </c>
      <c r="L264" s="56">
        <v>6.88E-2</v>
      </c>
      <c r="M264" s="56">
        <v>5.7299999999999997E-2</v>
      </c>
      <c r="N264" s="55">
        <v>1787776.05</v>
      </c>
      <c r="O264" s="55">
        <v>106.19403999999996</v>
      </c>
      <c r="P264" s="55">
        <v>0</v>
      </c>
      <c r="Q264" s="55">
        <v>6885.9016226991898</v>
      </c>
      <c r="R264" s="56">
        <v>2.5999999999999999E-3</v>
      </c>
      <c r="S264" s="56">
        <v>3.3E-3</v>
      </c>
      <c r="T264" s="56">
        <v>4.0000000000000002E-4</v>
      </c>
    </row>
    <row r="265" spans="1:20">
      <c r="A265" t="s">
        <v>972</v>
      </c>
      <c r="B265" t="s">
        <v>973</v>
      </c>
      <c r="C265" t="s">
        <v>108</v>
      </c>
      <c r="D265" t="s">
        <v>854</v>
      </c>
      <c r="E265" s="108" t="s">
        <v>4605</v>
      </c>
      <c r="F265" t="s">
        <v>908</v>
      </c>
      <c r="G265" t="s">
        <v>867</v>
      </c>
      <c r="H265" t="s">
        <v>856</v>
      </c>
      <c r="I265" s="108" t="s">
        <v>4605</v>
      </c>
      <c r="J265" s="55">
        <v>3.66</v>
      </c>
      <c r="K265" t="s">
        <v>104</v>
      </c>
      <c r="L265" s="56">
        <v>7.4200000000000002E-2</v>
      </c>
      <c r="M265" s="56">
        <v>6.1499999999999999E-2</v>
      </c>
      <c r="N265" s="55">
        <v>2431375.4300000002</v>
      </c>
      <c r="O265" s="55">
        <v>104.88656000000007</v>
      </c>
      <c r="P265" s="55">
        <v>0</v>
      </c>
      <c r="Q265" s="55">
        <v>11784.154714804699</v>
      </c>
      <c r="R265" s="56">
        <v>3.7000000000000002E-3</v>
      </c>
      <c r="S265" s="56">
        <v>5.5999999999999999E-3</v>
      </c>
      <c r="T265" s="56">
        <v>6.9999999999999999E-4</v>
      </c>
    </row>
    <row r="266" spans="1:20">
      <c r="A266" t="s">
        <v>974</v>
      </c>
      <c r="B266" t="s">
        <v>975</v>
      </c>
      <c r="C266" t="s">
        <v>108</v>
      </c>
      <c r="D266" t="s">
        <v>854</v>
      </c>
      <c r="E266" s="108" t="s">
        <v>4605</v>
      </c>
      <c r="F266" t="s">
        <v>905</v>
      </c>
      <c r="G266" t="s">
        <v>867</v>
      </c>
      <c r="H266" t="s">
        <v>856</v>
      </c>
      <c r="I266" s="108" t="s">
        <v>4605</v>
      </c>
      <c r="J266" s="55">
        <v>2.86</v>
      </c>
      <c r="K266" t="s">
        <v>100</v>
      </c>
      <c r="L266" s="56">
        <v>4.7E-2</v>
      </c>
      <c r="M266" s="56">
        <v>6.5799999999999997E-2</v>
      </c>
      <c r="N266" s="55">
        <v>1358709.8</v>
      </c>
      <c r="O266" s="55">
        <v>96.44289000000002</v>
      </c>
      <c r="P266" s="55">
        <v>0</v>
      </c>
      <c r="Q266" s="55">
        <v>4752.7446251410902</v>
      </c>
      <c r="R266" s="56">
        <v>2.7000000000000001E-3</v>
      </c>
      <c r="S266" s="56">
        <v>2.3E-3</v>
      </c>
      <c r="T266" s="56">
        <v>2.9999999999999997E-4</v>
      </c>
    </row>
    <row r="267" spans="1:20">
      <c r="A267" t="s">
        <v>976</v>
      </c>
      <c r="B267" t="s">
        <v>977</v>
      </c>
      <c r="C267" t="s">
        <v>108</v>
      </c>
      <c r="D267" t="s">
        <v>854</v>
      </c>
      <c r="E267" s="108" t="s">
        <v>4605</v>
      </c>
      <c r="F267" t="s">
        <v>933</v>
      </c>
      <c r="G267" t="s">
        <v>867</v>
      </c>
      <c r="H267" t="s">
        <v>856</v>
      </c>
      <c r="I267" s="108" t="s">
        <v>4605</v>
      </c>
      <c r="J267" s="55">
        <v>3.77</v>
      </c>
      <c r="K267" t="s">
        <v>100</v>
      </c>
      <c r="L267" s="56">
        <v>7.9500000000000001E-2</v>
      </c>
      <c r="M267" s="56">
        <v>6.9199999999999998E-2</v>
      </c>
      <c r="N267" s="55">
        <v>1072665.6299999999</v>
      </c>
      <c r="O267" s="55">
        <v>103.98742000000009</v>
      </c>
      <c r="P267" s="55">
        <v>0</v>
      </c>
      <c r="Q267" s="55">
        <v>4045.6911373838102</v>
      </c>
      <c r="R267" s="56">
        <v>2.0999999999999999E-3</v>
      </c>
      <c r="S267" s="56">
        <v>1.9E-3</v>
      </c>
      <c r="T267" s="56">
        <v>2.0000000000000001E-4</v>
      </c>
    </row>
    <row r="268" spans="1:20">
      <c r="A268" t="s">
        <v>978</v>
      </c>
      <c r="B268" t="s">
        <v>979</v>
      </c>
      <c r="C268" t="s">
        <v>108</v>
      </c>
      <c r="D268" t="s">
        <v>854</v>
      </c>
      <c r="E268" s="108" t="s">
        <v>4605</v>
      </c>
      <c r="F268" t="s">
        <v>908</v>
      </c>
      <c r="G268" t="s">
        <v>980</v>
      </c>
      <c r="H268" t="s">
        <v>893</v>
      </c>
      <c r="I268" s="108" t="s">
        <v>4605</v>
      </c>
      <c r="J268" s="55">
        <v>3.16</v>
      </c>
      <c r="K268" t="s">
        <v>100</v>
      </c>
      <c r="L268" s="56">
        <v>6.88E-2</v>
      </c>
      <c r="M268" s="56">
        <v>7.3999999999999996E-2</v>
      </c>
      <c r="N268" s="55">
        <v>772319.25</v>
      </c>
      <c r="O268" s="55">
        <v>98.033000000000087</v>
      </c>
      <c r="P268" s="55">
        <v>0</v>
      </c>
      <c r="Q268" s="55">
        <v>2746.1022779885202</v>
      </c>
      <c r="R268" s="56">
        <v>1.5E-3</v>
      </c>
      <c r="S268" s="56">
        <v>1.2999999999999999E-3</v>
      </c>
      <c r="T268" s="56">
        <v>2.0000000000000001E-4</v>
      </c>
    </row>
    <row r="269" spans="1:20">
      <c r="A269" t="s">
        <v>981</v>
      </c>
      <c r="B269" t="s">
        <v>982</v>
      </c>
      <c r="C269" t="s">
        <v>108</v>
      </c>
      <c r="D269" t="s">
        <v>854</v>
      </c>
      <c r="E269" s="108" t="s">
        <v>4605</v>
      </c>
      <c r="F269" t="s">
        <v>886</v>
      </c>
      <c r="G269" t="s">
        <v>867</v>
      </c>
      <c r="H269" t="s">
        <v>316</v>
      </c>
      <c r="I269" s="108" t="s">
        <v>4605</v>
      </c>
      <c r="J269" s="55">
        <v>1.56</v>
      </c>
      <c r="K269" t="s">
        <v>100</v>
      </c>
      <c r="L269" s="56">
        <v>5.7500000000000002E-2</v>
      </c>
      <c r="M269" s="56">
        <v>6.4899999999999999E-2</v>
      </c>
      <c r="N269" s="55">
        <v>606056.07999999996</v>
      </c>
      <c r="O269" s="55">
        <v>100.52222</v>
      </c>
      <c r="P269" s="55">
        <v>0</v>
      </c>
      <c r="Q269" s="55">
        <v>2209.6446615231598</v>
      </c>
      <c r="R269" s="56">
        <v>8.9999999999999998E-4</v>
      </c>
      <c r="S269" s="56">
        <v>1E-3</v>
      </c>
      <c r="T269" s="56">
        <v>1E-4</v>
      </c>
    </row>
    <row r="270" spans="1:20">
      <c r="A270" t="s">
        <v>983</v>
      </c>
      <c r="B270" t="s">
        <v>984</v>
      </c>
      <c r="C270" t="s">
        <v>108</v>
      </c>
      <c r="D270" t="s">
        <v>854</v>
      </c>
      <c r="E270" s="108" t="s">
        <v>4605</v>
      </c>
      <c r="F270" t="s">
        <v>959</v>
      </c>
      <c r="G270" t="s">
        <v>867</v>
      </c>
      <c r="H270" t="s">
        <v>856</v>
      </c>
      <c r="I270" s="108" t="s">
        <v>4605</v>
      </c>
      <c r="J270" s="55">
        <v>3.71</v>
      </c>
      <c r="K270" t="s">
        <v>102</v>
      </c>
      <c r="L270" s="56">
        <v>0.04</v>
      </c>
      <c r="M270" s="56">
        <v>4.8000000000000001E-2</v>
      </c>
      <c r="N270" s="55">
        <v>1716265.01</v>
      </c>
      <c r="O270" s="55">
        <v>99.467669999999913</v>
      </c>
      <c r="P270" s="55">
        <v>0</v>
      </c>
      <c r="Q270" s="55">
        <v>6848.3179601601396</v>
      </c>
      <c r="R270" s="56">
        <v>1.6999999999999999E-3</v>
      </c>
      <c r="S270" s="56">
        <v>3.2000000000000002E-3</v>
      </c>
      <c r="T270" s="56">
        <v>4.0000000000000002E-4</v>
      </c>
    </row>
    <row r="271" spans="1:20">
      <c r="A271" t="s">
        <v>985</v>
      </c>
      <c r="B271" t="s">
        <v>986</v>
      </c>
      <c r="C271" t="s">
        <v>108</v>
      </c>
      <c r="D271" t="s">
        <v>854</v>
      </c>
      <c r="E271" s="108" t="s">
        <v>4605</v>
      </c>
      <c r="F271" t="s">
        <v>987</v>
      </c>
      <c r="G271" t="s">
        <v>867</v>
      </c>
      <c r="H271" t="s">
        <v>856</v>
      </c>
      <c r="I271" s="108" t="s">
        <v>4605</v>
      </c>
      <c r="J271" s="55">
        <v>3.71</v>
      </c>
      <c r="K271" t="s">
        <v>102</v>
      </c>
      <c r="L271" s="56">
        <v>4.6300000000000001E-2</v>
      </c>
      <c r="M271" s="56">
        <v>4.65E-2</v>
      </c>
      <c r="N271" s="55">
        <v>1465976.36</v>
      </c>
      <c r="O271" s="55">
        <v>99.669370000000086</v>
      </c>
      <c r="P271" s="55">
        <v>0</v>
      </c>
      <c r="Q271" s="55">
        <v>5861.4667105111203</v>
      </c>
      <c r="R271" s="56">
        <v>2.3999999999999998E-3</v>
      </c>
      <c r="S271" s="56">
        <v>2.8E-3</v>
      </c>
      <c r="T271" s="56">
        <v>4.0000000000000002E-4</v>
      </c>
    </row>
    <row r="272" spans="1:20">
      <c r="A272" t="s">
        <v>988</v>
      </c>
      <c r="B272" t="s">
        <v>989</v>
      </c>
      <c r="C272" t="s">
        <v>108</v>
      </c>
      <c r="D272" t="s">
        <v>854</v>
      </c>
      <c r="E272" s="108" t="s">
        <v>4605</v>
      </c>
      <c r="F272" t="s">
        <v>928</v>
      </c>
      <c r="G272" t="s">
        <v>867</v>
      </c>
      <c r="H272" t="s">
        <v>856</v>
      </c>
      <c r="I272" s="108" t="s">
        <v>4605</v>
      </c>
      <c r="J272" s="55">
        <v>4.05</v>
      </c>
      <c r="K272" t="s">
        <v>102</v>
      </c>
      <c r="L272" s="56">
        <v>4.6300000000000001E-2</v>
      </c>
      <c r="M272" s="56">
        <v>5.3600000000000002E-2</v>
      </c>
      <c r="N272" s="55">
        <v>1008305.69</v>
      </c>
      <c r="O272" s="55">
        <v>99.122050000000058</v>
      </c>
      <c r="P272" s="55">
        <v>0</v>
      </c>
      <c r="Q272" s="55">
        <v>4009.4067387128398</v>
      </c>
      <c r="R272" s="56">
        <v>6.9999999999999999E-4</v>
      </c>
      <c r="S272" s="56">
        <v>1.9E-3</v>
      </c>
      <c r="T272" s="56">
        <v>2.0000000000000001E-4</v>
      </c>
    </row>
    <row r="273" spans="1:20">
      <c r="A273" t="s">
        <v>990</v>
      </c>
      <c r="B273" t="s">
        <v>991</v>
      </c>
      <c r="C273" t="s">
        <v>108</v>
      </c>
      <c r="D273" t="s">
        <v>854</v>
      </c>
      <c r="E273" s="108" t="s">
        <v>4605</v>
      </c>
      <c r="F273" t="s">
        <v>959</v>
      </c>
      <c r="G273" t="s">
        <v>867</v>
      </c>
      <c r="H273" t="s">
        <v>856</v>
      </c>
      <c r="I273" s="108" t="s">
        <v>4605</v>
      </c>
      <c r="J273" s="55">
        <v>6.59</v>
      </c>
      <c r="K273" t="s">
        <v>102</v>
      </c>
      <c r="L273" s="56">
        <v>7.8799999999999995E-2</v>
      </c>
      <c r="M273" s="56">
        <v>5.9400000000000001E-2</v>
      </c>
      <c r="N273" s="55">
        <v>1930798.13</v>
      </c>
      <c r="O273" s="55">
        <v>114.79790000000001</v>
      </c>
      <c r="P273" s="55">
        <v>0</v>
      </c>
      <c r="Q273" s="55">
        <v>8891.7744081122401</v>
      </c>
      <c r="R273" s="56">
        <v>2.5999999999999999E-3</v>
      </c>
      <c r="S273" s="56">
        <v>4.1999999999999997E-3</v>
      </c>
      <c r="T273" s="56">
        <v>5.0000000000000001E-4</v>
      </c>
    </row>
    <row r="274" spans="1:20">
      <c r="A274" t="s">
        <v>992</v>
      </c>
      <c r="B274" t="s">
        <v>993</v>
      </c>
      <c r="C274" t="s">
        <v>108</v>
      </c>
      <c r="D274" t="s">
        <v>854</v>
      </c>
      <c r="E274" s="108" t="s">
        <v>4605</v>
      </c>
      <c r="F274" t="s">
        <v>994</v>
      </c>
      <c r="G274" t="s">
        <v>867</v>
      </c>
      <c r="H274" t="s">
        <v>316</v>
      </c>
      <c r="I274" s="108" t="s">
        <v>4605</v>
      </c>
      <c r="J274" s="55">
        <v>6.84</v>
      </c>
      <c r="K274" t="s">
        <v>100</v>
      </c>
      <c r="L274" s="56">
        <v>4.2799999999999998E-2</v>
      </c>
      <c r="M274" s="56">
        <v>5.5599999999999997E-2</v>
      </c>
      <c r="N274" s="55">
        <v>2145331.2599999998</v>
      </c>
      <c r="O274" s="55">
        <v>92.668039999999934</v>
      </c>
      <c r="P274" s="55">
        <v>0</v>
      </c>
      <c r="Q274" s="55">
        <v>7210.6081321515203</v>
      </c>
      <c r="R274" s="56">
        <v>4.0000000000000002E-4</v>
      </c>
      <c r="S274" s="56">
        <v>3.3999999999999998E-3</v>
      </c>
      <c r="T274" s="56">
        <v>4.0000000000000002E-4</v>
      </c>
    </row>
    <row r="275" spans="1:20">
      <c r="A275" t="s">
        <v>995</v>
      </c>
      <c r="B275" t="s">
        <v>996</v>
      </c>
      <c r="C275" t="s">
        <v>108</v>
      </c>
      <c r="D275" t="s">
        <v>854</v>
      </c>
      <c r="E275" s="108" t="s">
        <v>4605</v>
      </c>
      <c r="F275" t="s">
        <v>920</v>
      </c>
      <c r="G275" t="s">
        <v>997</v>
      </c>
      <c r="H275" t="s">
        <v>316</v>
      </c>
      <c r="I275" s="108" t="s">
        <v>4605</v>
      </c>
      <c r="J275" s="55">
        <v>1.4</v>
      </c>
      <c r="K275" t="s">
        <v>100</v>
      </c>
      <c r="L275" s="56">
        <v>6.5000000000000002E-2</v>
      </c>
      <c r="M275" s="56">
        <v>6.4600000000000005E-2</v>
      </c>
      <c r="N275" s="55">
        <v>715110.42</v>
      </c>
      <c r="O275" s="55">
        <v>99.831829999999997</v>
      </c>
      <c r="P275" s="55">
        <v>0</v>
      </c>
      <c r="Q275" s="55">
        <v>2589.3436588118502</v>
      </c>
      <c r="R275" s="56">
        <v>1.4E-3</v>
      </c>
      <c r="S275" s="56">
        <v>1.1999999999999999E-3</v>
      </c>
      <c r="T275" s="56">
        <v>2.0000000000000001E-4</v>
      </c>
    </row>
    <row r="276" spans="1:20">
      <c r="A276" t="s">
        <v>998</v>
      </c>
      <c r="B276" t="s">
        <v>999</v>
      </c>
      <c r="C276" t="s">
        <v>108</v>
      </c>
      <c r="D276" t="s">
        <v>854</v>
      </c>
      <c r="E276" s="108" t="s">
        <v>4605</v>
      </c>
      <c r="F276" t="s">
        <v>959</v>
      </c>
      <c r="G276" t="s">
        <v>997</v>
      </c>
      <c r="H276" t="s">
        <v>316</v>
      </c>
      <c r="I276" s="108" t="s">
        <v>4605</v>
      </c>
      <c r="J276" s="55">
        <v>4.09</v>
      </c>
      <c r="K276" t="s">
        <v>100</v>
      </c>
      <c r="L276" s="56">
        <v>4.1300000000000003E-2</v>
      </c>
      <c r="M276" s="56">
        <v>5.7799999999999997E-2</v>
      </c>
      <c r="N276" s="55">
        <v>1215687.71</v>
      </c>
      <c r="O276" s="55">
        <v>93.50888000000009</v>
      </c>
      <c r="P276" s="55">
        <v>0</v>
      </c>
      <c r="Q276" s="55">
        <v>4123.0864138789402</v>
      </c>
      <c r="R276" s="56">
        <v>3.0000000000000001E-3</v>
      </c>
      <c r="S276" s="56">
        <v>2E-3</v>
      </c>
      <c r="T276" s="56">
        <v>2.9999999999999997E-4</v>
      </c>
    </row>
    <row r="277" spans="1:20">
      <c r="A277" t="s">
        <v>1000</v>
      </c>
      <c r="B277" t="s">
        <v>1001</v>
      </c>
      <c r="C277" t="s">
        <v>108</v>
      </c>
      <c r="D277" t="s">
        <v>854</v>
      </c>
      <c r="E277" s="108" t="s">
        <v>4605</v>
      </c>
      <c r="F277" t="s">
        <v>1002</v>
      </c>
      <c r="G277" t="s">
        <v>997</v>
      </c>
      <c r="H277" t="s">
        <v>856</v>
      </c>
      <c r="I277" s="108" t="s">
        <v>4605</v>
      </c>
      <c r="J277" s="55">
        <v>4.4000000000000004</v>
      </c>
      <c r="K277" t="s">
        <v>102</v>
      </c>
      <c r="L277" s="56">
        <v>6.6299999999999998E-2</v>
      </c>
      <c r="M277" s="56">
        <v>6.1400000000000003E-2</v>
      </c>
      <c r="N277" s="55">
        <v>1215687.71</v>
      </c>
      <c r="O277" s="55">
        <v>101.70061000000004</v>
      </c>
      <c r="P277" s="55">
        <v>0</v>
      </c>
      <c r="Q277" s="55">
        <v>4959.7890641346003</v>
      </c>
      <c r="R277" s="56">
        <v>1.6000000000000001E-3</v>
      </c>
      <c r="S277" s="56">
        <v>2.3999999999999998E-3</v>
      </c>
      <c r="T277" s="56">
        <v>2.9999999999999997E-4</v>
      </c>
    </row>
    <row r="278" spans="1:20">
      <c r="A278" t="s">
        <v>1003</v>
      </c>
      <c r="B278" t="s">
        <v>1004</v>
      </c>
      <c r="C278" t="s">
        <v>108</v>
      </c>
      <c r="D278" t="s">
        <v>854</v>
      </c>
      <c r="E278" s="108" t="s">
        <v>4605</v>
      </c>
      <c r="F278" t="s">
        <v>908</v>
      </c>
      <c r="G278" t="s">
        <v>1005</v>
      </c>
      <c r="H278" t="s">
        <v>893</v>
      </c>
      <c r="I278" s="108" t="s">
        <v>4605</v>
      </c>
      <c r="J278" s="55">
        <v>4.54</v>
      </c>
      <c r="K278" t="s">
        <v>100</v>
      </c>
      <c r="L278" s="56">
        <v>7.7499999999999999E-2</v>
      </c>
      <c r="M278" s="56">
        <v>7.22E-2</v>
      </c>
      <c r="N278" s="55">
        <v>1476488.48</v>
      </c>
      <c r="O278" s="55">
        <v>104.81172000000004</v>
      </c>
      <c r="P278" s="55">
        <v>0</v>
      </c>
      <c r="Q278" s="55">
        <v>5612.9020875937103</v>
      </c>
      <c r="R278" s="56">
        <v>6.9999999999999999E-4</v>
      </c>
      <c r="S278" s="56">
        <v>2.7000000000000001E-3</v>
      </c>
      <c r="T278" s="56">
        <v>2.9999999999999997E-4</v>
      </c>
    </row>
    <row r="279" spans="1:20">
      <c r="A279" t="s">
        <v>1006</v>
      </c>
      <c r="B279" t="s">
        <v>1007</v>
      </c>
      <c r="C279" t="s">
        <v>108</v>
      </c>
      <c r="D279" t="s">
        <v>854</v>
      </c>
      <c r="E279" s="108" t="s">
        <v>4605</v>
      </c>
      <c r="F279" t="s">
        <v>987</v>
      </c>
      <c r="G279" t="s">
        <v>997</v>
      </c>
      <c r="H279" t="s">
        <v>316</v>
      </c>
      <c r="I279" s="108" t="s">
        <v>4605</v>
      </c>
      <c r="J279" s="55">
        <v>4.2699999999999996</v>
      </c>
      <c r="K279" t="s">
        <v>104</v>
      </c>
      <c r="L279" s="56">
        <v>8.3799999999999999E-2</v>
      </c>
      <c r="M279" s="56">
        <v>6.93E-2</v>
      </c>
      <c r="N279" s="55">
        <v>2145331.2599999998</v>
      </c>
      <c r="O279" s="55">
        <v>105.74070999999971</v>
      </c>
      <c r="P279" s="55">
        <v>0</v>
      </c>
      <c r="Q279" s="55">
        <v>10482.458538188401</v>
      </c>
      <c r="R279" s="56">
        <v>3.0999999999999999E-3</v>
      </c>
      <c r="S279" s="56">
        <v>5.0000000000000001E-3</v>
      </c>
      <c r="T279" s="56">
        <v>5.9999999999999995E-4</v>
      </c>
    </row>
    <row r="280" spans="1:20">
      <c r="A280" t="s">
        <v>1008</v>
      </c>
      <c r="B280" t="s">
        <v>1009</v>
      </c>
      <c r="C280" t="s">
        <v>108</v>
      </c>
      <c r="D280" t="s">
        <v>854</v>
      </c>
      <c r="E280" s="108" t="s">
        <v>4605</v>
      </c>
      <c r="F280" t="s">
        <v>959</v>
      </c>
      <c r="G280" t="s">
        <v>997</v>
      </c>
      <c r="H280" t="s">
        <v>856</v>
      </c>
      <c r="I280" s="108" t="s">
        <v>4605</v>
      </c>
      <c r="J280" s="55">
        <v>5.89</v>
      </c>
      <c r="K280" t="s">
        <v>102</v>
      </c>
      <c r="L280" s="56">
        <v>6.6299999999999998E-2</v>
      </c>
      <c r="M280" s="56">
        <v>5.5E-2</v>
      </c>
      <c r="N280" s="55">
        <v>2860441.68</v>
      </c>
      <c r="O280" s="55">
        <v>109.26632000000002</v>
      </c>
      <c r="P280" s="55">
        <v>0</v>
      </c>
      <c r="Q280" s="55">
        <v>12538.2532304987</v>
      </c>
      <c r="R280" s="56">
        <v>3.8E-3</v>
      </c>
      <c r="S280" s="56">
        <v>5.8999999999999999E-3</v>
      </c>
      <c r="T280" s="56">
        <v>8.0000000000000004E-4</v>
      </c>
    </row>
    <row r="281" spans="1:20">
      <c r="A281" t="s">
        <v>1010</v>
      </c>
      <c r="B281" t="s">
        <v>1011</v>
      </c>
      <c r="C281" t="s">
        <v>108</v>
      </c>
      <c r="D281" t="s">
        <v>854</v>
      </c>
      <c r="E281" s="108" t="s">
        <v>4605</v>
      </c>
      <c r="F281" t="s">
        <v>928</v>
      </c>
      <c r="G281" t="s">
        <v>1005</v>
      </c>
      <c r="H281" t="s">
        <v>893</v>
      </c>
      <c r="I281" s="108" t="s">
        <v>4605</v>
      </c>
      <c r="J281" s="55">
        <v>3.85</v>
      </c>
      <c r="K281" t="s">
        <v>102</v>
      </c>
      <c r="L281" s="56">
        <v>6.13E-2</v>
      </c>
      <c r="M281" s="56">
        <v>4.0399999999999998E-2</v>
      </c>
      <c r="N281" s="55">
        <v>1430220.84</v>
      </c>
      <c r="O281" s="55">
        <v>111.74012999999994</v>
      </c>
      <c r="P281" s="55">
        <v>0</v>
      </c>
      <c r="Q281" s="55">
        <v>6411.0608188728402</v>
      </c>
      <c r="R281" s="56">
        <v>2.3999999999999998E-3</v>
      </c>
      <c r="S281" s="56">
        <v>3.0000000000000001E-3</v>
      </c>
      <c r="T281" s="56">
        <v>4.0000000000000002E-4</v>
      </c>
    </row>
    <row r="282" spans="1:20">
      <c r="A282" t="s">
        <v>1012</v>
      </c>
      <c r="B282" t="s">
        <v>1013</v>
      </c>
      <c r="C282" t="s">
        <v>108</v>
      </c>
      <c r="D282" t="s">
        <v>854</v>
      </c>
      <c r="E282" s="108" t="s">
        <v>4605</v>
      </c>
      <c r="F282" t="s">
        <v>928</v>
      </c>
      <c r="G282" t="s">
        <v>1005</v>
      </c>
      <c r="H282" t="s">
        <v>893</v>
      </c>
      <c r="I282" s="108" t="s">
        <v>4605</v>
      </c>
      <c r="J282" s="55">
        <v>3.32</v>
      </c>
      <c r="K282" t="s">
        <v>100</v>
      </c>
      <c r="L282" s="56">
        <v>7.3499999999999996E-2</v>
      </c>
      <c r="M282" s="56">
        <v>5.7099999999999998E-2</v>
      </c>
      <c r="N282" s="55">
        <v>1144176.67</v>
      </c>
      <c r="O282" s="55">
        <v>106.43532999999994</v>
      </c>
      <c r="P282" s="55">
        <v>0</v>
      </c>
      <c r="Q282" s="55">
        <v>4416.9903939824699</v>
      </c>
      <c r="R282" s="56">
        <v>8.0000000000000004E-4</v>
      </c>
      <c r="S282" s="56">
        <v>2.0999999999999999E-3</v>
      </c>
      <c r="T282" s="56">
        <v>2.9999999999999997E-4</v>
      </c>
    </row>
    <row r="283" spans="1:20">
      <c r="A283" t="s">
        <v>1014</v>
      </c>
      <c r="B283" t="s">
        <v>1015</v>
      </c>
      <c r="C283" t="s">
        <v>108</v>
      </c>
      <c r="D283" t="s">
        <v>854</v>
      </c>
      <c r="E283" s="108" t="s">
        <v>4605</v>
      </c>
      <c r="F283" t="s">
        <v>908</v>
      </c>
      <c r="G283" t="s">
        <v>1005</v>
      </c>
      <c r="H283" t="s">
        <v>893</v>
      </c>
      <c r="I283" s="108" t="s">
        <v>4605</v>
      </c>
      <c r="J283" s="55">
        <v>4.13</v>
      </c>
      <c r="K283" t="s">
        <v>100</v>
      </c>
      <c r="L283" s="56">
        <v>7.4999999999999997E-2</v>
      </c>
      <c r="M283" s="56">
        <v>7.46E-2</v>
      </c>
      <c r="N283" s="55">
        <v>1716265.01</v>
      </c>
      <c r="O283" s="55">
        <v>100.63466999999994</v>
      </c>
      <c r="P283" s="55">
        <v>0</v>
      </c>
      <c r="Q283" s="55">
        <v>6264.4007208870298</v>
      </c>
      <c r="R283" s="56">
        <v>1.6999999999999999E-3</v>
      </c>
      <c r="S283" s="56">
        <v>3.0000000000000001E-3</v>
      </c>
      <c r="T283" s="56">
        <v>4.0000000000000002E-4</v>
      </c>
    </row>
    <row r="284" spans="1:20">
      <c r="A284" t="s">
        <v>1016</v>
      </c>
      <c r="B284" t="s">
        <v>1017</v>
      </c>
      <c r="C284" t="s">
        <v>108</v>
      </c>
      <c r="D284" t="s">
        <v>854</v>
      </c>
      <c r="E284" s="108" t="s">
        <v>4605</v>
      </c>
      <c r="F284" t="s">
        <v>994</v>
      </c>
      <c r="G284" t="s">
        <v>997</v>
      </c>
      <c r="H284" t="s">
        <v>856</v>
      </c>
      <c r="I284" s="108" t="s">
        <v>4605</v>
      </c>
      <c r="J284" s="55">
        <v>6.57</v>
      </c>
      <c r="K284" t="s">
        <v>100</v>
      </c>
      <c r="L284" s="56">
        <v>5.1299999999999998E-2</v>
      </c>
      <c r="M284" s="56">
        <v>5.8299999999999998E-2</v>
      </c>
      <c r="N284" s="55">
        <v>1537487.4</v>
      </c>
      <c r="O284" s="55">
        <v>96.784880000000001</v>
      </c>
      <c r="P284" s="55">
        <v>0</v>
      </c>
      <c r="Q284" s="55">
        <v>5397.1767004262701</v>
      </c>
      <c r="R284" s="56">
        <v>3.0999999999999999E-3</v>
      </c>
      <c r="S284" s="56">
        <v>2.5999999999999999E-3</v>
      </c>
      <c r="T284" s="56">
        <v>2.9999999999999997E-4</v>
      </c>
    </row>
    <row r="285" spans="1:20">
      <c r="A285" t="s">
        <v>1018</v>
      </c>
      <c r="B285" t="s">
        <v>1019</v>
      </c>
      <c r="C285" t="s">
        <v>108</v>
      </c>
      <c r="D285" t="s">
        <v>854</v>
      </c>
      <c r="E285" s="108" t="s">
        <v>4605</v>
      </c>
      <c r="F285" t="s">
        <v>920</v>
      </c>
      <c r="G285" t="s">
        <v>997</v>
      </c>
      <c r="H285" t="s">
        <v>856</v>
      </c>
      <c r="I285" s="108" t="s">
        <v>4605</v>
      </c>
      <c r="J285" s="55">
        <v>6.96</v>
      </c>
      <c r="K285" t="s">
        <v>100</v>
      </c>
      <c r="L285" s="56">
        <v>6.4000000000000001E-2</v>
      </c>
      <c r="M285" s="56">
        <v>5.79E-2</v>
      </c>
      <c r="N285" s="55">
        <v>1787776.05</v>
      </c>
      <c r="O285" s="55">
        <v>105.33633000000006</v>
      </c>
      <c r="P285" s="55">
        <v>0</v>
      </c>
      <c r="Q285" s="55">
        <v>6830.2854442318803</v>
      </c>
      <c r="R285" s="56">
        <v>1.4E-3</v>
      </c>
      <c r="S285" s="56">
        <v>3.2000000000000002E-3</v>
      </c>
      <c r="T285" s="56">
        <v>4.0000000000000002E-4</v>
      </c>
    </row>
    <row r="286" spans="1:20">
      <c r="A286" t="s">
        <v>1020</v>
      </c>
      <c r="B286" t="s">
        <v>1021</v>
      </c>
      <c r="C286" t="s">
        <v>108</v>
      </c>
      <c r="D286" t="s">
        <v>854</v>
      </c>
      <c r="E286" s="108" t="s">
        <v>4605</v>
      </c>
      <c r="F286" t="s">
        <v>908</v>
      </c>
      <c r="G286" t="s">
        <v>1005</v>
      </c>
      <c r="H286" t="s">
        <v>893</v>
      </c>
      <c r="I286" s="108" t="s">
        <v>4605</v>
      </c>
      <c r="J286" s="55">
        <v>3.94</v>
      </c>
      <c r="K286" t="s">
        <v>100</v>
      </c>
      <c r="L286" s="56">
        <v>7.6300000000000007E-2</v>
      </c>
      <c r="M286" s="56">
        <v>8.2699999999999996E-2</v>
      </c>
      <c r="N286" s="55">
        <v>2145331.2599999998</v>
      </c>
      <c r="O286" s="55">
        <v>99.13660000000003</v>
      </c>
      <c r="P286" s="55">
        <v>0</v>
      </c>
      <c r="Q286" s="55">
        <v>7713.9343203315102</v>
      </c>
      <c r="R286" s="56">
        <v>4.3E-3</v>
      </c>
      <c r="S286" s="56">
        <v>3.7000000000000002E-3</v>
      </c>
      <c r="T286" s="56">
        <v>5.0000000000000001E-4</v>
      </c>
    </row>
    <row r="287" spans="1:20">
      <c r="A287" t="s">
        <v>1022</v>
      </c>
      <c r="B287" t="s">
        <v>1023</v>
      </c>
      <c r="C287" t="s">
        <v>108</v>
      </c>
      <c r="D287" t="s">
        <v>854</v>
      </c>
      <c r="E287" s="108" t="s">
        <v>4605</v>
      </c>
      <c r="F287" t="s">
        <v>874</v>
      </c>
      <c r="G287" t="s">
        <v>1005</v>
      </c>
      <c r="H287" t="s">
        <v>893</v>
      </c>
      <c r="I287" s="108" t="s">
        <v>4605</v>
      </c>
      <c r="J287" s="55">
        <v>2.92</v>
      </c>
      <c r="K287" t="s">
        <v>100</v>
      </c>
      <c r="L287" s="56">
        <v>5.2999999999999999E-2</v>
      </c>
      <c r="M287" s="56">
        <v>9.1899999999999996E-2</v>
      </c>
      <c r="N287" s="55">
        <v>2213266.75</v>
      </c>
      <c r="O287" s="55">
        <v>90.461829999999992</v>
      </c>
      <c r="P287" s="55">
        <v>0</v>
      </c>
      <c r="Q287" s="55">
        <v>7261.8401407239398</v>
      </c>
      <c r="R287" s="56">
        <v>1.5E-3</v>
      </c>
      <c r="S287" s="56">
        <v>3.3999999999999998E-3</v>
      </c>
      <c r="T287" s="56">
        <v>4.0000000000000002E-4</v>
      </c>
    </row>
    <row r="288" spans="1:20">
      <c r="A288" t="s">
        <v>1024</v>
      </c>
      <c r="B288" t="s">
        <v>1025</v>
      </c>
      <c r="C288" t="s">
        <v>108</v>
      </c>
      <c r="D288" t="s">
        <v>854</v>
      </c>
      <c r="E288" s="108" t="s">
        <v>4605</v>
      </c>
      <c r="F288" t="s">
        <v>987</v>
      </c>
      <c r="G288" t="s">
        <v>997</v>
      </c>
      <c r="H288" t="s">
        <v>316</v>
      </c>
      <c r="I288" s="108" t="s">
        <v>4605</v>
      </c>
      <c r="J288" s="55">
        <v>6.17</v>
      </c>
      <c r="K288" t="s">
        <v>100</v>
      </c>
      <c r="L288" s="56">
        <v>4.1300000000000003E-2</v>
      </c>
      <c r="M288" s="56">
        <v>6.6600000000000006E-2</v>
      </c>
      <c r="N288" s="55">
        <v>750865.94</v>
      </c>
      <c r="O288" s="55">
        <v>85.646920000000108</v>
      </c>
      <c r="P288" s="55">
        <v>0</v>
      </c>
      <c r="Q288" s="55">
        <v>2332.50030925593</v>
      </c>
      <c r="R288" s="56">
        <v>8.0000000000000004E-4</v>
      </c>
      <c r="S288" s="56">
        <v>1.1000000000000001E-3</v>
      </c>
      <c r="T288" s="56">
        <v>1E-4</v>
      </c>
    </row>
    <row r="289" spans="1:20">
      <c r="A289" t="s">
        <v>1026</v>
      </c>
      <c r="B289" t="s">
        <v>1027</v>
      </c>
      <c r="C289" t="s">
        <v>108</v>
      </c>
      <c r="D289" t="s">
        <v>854</v>
      </c>
      <c r="E289" s="108" t="s">
        <v>4605</v>
      </c>
      <c r="F289" t="s">
        <v>987</v>
      </c>
      <c r="G289" t="s">
        <v>997</v>
      </c>
      <c r="H289" t="s">
        <v>316</v>
      </c>
      <c r="I289" s="108" t="s">
        <v>4605</v>
      </c>
      <c r="J289" s="55">
        <v>4.66</v>
      </c>
      <c r="K289" t="s">
        <v>102</v>
      </c>
      <c r="L289" s="56">
        <v>6.5000000000000002E-2</v>
      </c>
      <c r="M289" s="56">
        <v>4.9700000000000001E-2</v>
      </c>
      <c r="N289" s="55">
        <v>858132.5</v>
      </c>
      <c r="O289" s="55">
        <v>108.95943000000003</v>
      </c>
      <c r="P289" s="55">
        <v>0</v>
      </c>
      <c r="Q289" s="55">
        <v>3750.91131143448</v>
      </c>
      <c r="R289" s="56">
        <v>1.1000000000000001E-3</v>
      </c>
      <c r="S289" s="56">
        <v>1.8E-3</v>
      </c>
      <c r="T289" s="56">
        <v>2.0000000000000001E-4</v>
      </c>
    </row>
    <row r="290" spans="1:20">
      <c r="A290" t="s">
        <v>1028</v>
      </c>
      <c r="B290" t="s">
        <v>1029</v>
      </c>
      <c r="C290" t="s">
        <v>108</v>
      </c>
      <c r="D290" t="s">
        <v>854</v>
      </c>
      <c r="E290" s="108" t="s">
        <v>4605</v>
      </c>
      <c r="F290" t="s">
        <v>987</v>
      </c>
      <c r="G290" t="s">
        <v>997</v>
      </c>
      <c r="H290" t="s">
        <v>316</v>
      </c>
      <c r="I290" s="108" t="s">
        <v>4605</v>
      </c>
      <c r="J290" s="55">
        <v>0.5</v>
      </c>
      <c r="K290" t="s">
        <v>100</v>
      </c>
      <c r="L290" s="56">
        <v>6.25E-2</v>
      </c>
      <c r="M290" s="56">
        <v>6.6400000000000001E-2</v>
      </c>
      <c r="N290" s="55">
        <v>1908915.76</v>
      </c>
      <c r="O290" s="55">
        <v>100.89442000000004</v>
      </c>
      <c r="P290" s="55">
        <v>0</v>
      </c>
      <c r="Q290" s="55">
        <v>6985.5638597033303</v>
      </c>
      <c r="R290" s="56">
        <v>2E-3</v>
      </c>
      <c r="S290" s="56">
        <v>3.3E-3</v>
      </c>
      <c r="T290" s="56">
        <v>4.0000000000000002E-4</v>
      </c>
    </row>
    <row r="291" spans="1:20">
      <c r="A291" t="s">
        <v>1030</v>
      </c>
      <c r="B291" t="s">
        <v>1031</v>
      </c>
      <c r="C291" t="s">
        <v>108</v>
      </c>
      <c r="D291" t="s">
        <v>854</v>
      </c>
      <c r="E291" s="108" t="s">
        <v>4605</v>
      </c>
      <c r="F291" t="s">
        <v>920</v>
      </c>
      <c r="G291" t="s">
        <v>997</v>
      </c>
      <c r="H291" t="s">
        <v>856</v>
      </c>
      <c r="I291" s="108" t="s">
        <v>4605</v>
      </c>
      <c r="J291" s="55">
        <v>2.35</v>
      </c>
      <c r="K291" t="s">
        <v>102</v>
      </c>
      <c r="L291" s="56">
        <v>5.7500000000000002E-2</v>
      </c>
      <c r="M291" s="56">
        <v>4.2599999999999999E-2</v>
      </c>
      <c r="N291" s="55">
        <v>650750.48</v>
      </c>
      <c r="O291" s="55">
        <v>105.49756000000015</v>
      </c>
      <c r="P291" s="55">
        <v>0</v>
      </c>
      <c r="Q291" s="55">
        <v>2754.0672125389801</v>
      </c>
      <c r="R291" s="56">
        <v>1E-3</v>
      </c>
      <c r="S291" s="56">
        <v>1.2999999999999999E-3</v>
      </c>
      <c r="T291" s="56">
        <v>2.0000000000000001E-4</v>
      </c>
    </row>
    <row r="292" spans="1:20">
      <c r="A292" t="s">
        <v>1032</v>
      </c>
      <c r="B292" t="s">
        <v>1033</v>
      </c>
      <c r="C292" t="s">
        <v>108</v>
      </c>
      <c r="D292" t="s">
        <v>854</v>
      </c>
      <c r="E292" s="108" t="s">
        <v>4605</v>
      </c>
      <c r="F292" t="s">
        <v>920</v>
      </c>
      <c r="G292" t="s">
        <v>997</v>
      </c>
      <c r="H292" t="s">
        <v>856</v>
      </c>
      <c r="I292" s="108" t="s">
        <v>4605</v>
      </c>
      <c r="J292" s="55">
        <v>4.3499999999999996</v>
      </c>
      <c r="K292" t="s">
        <v>102</v>
      </c>
      <c r="L292" s="56">
        <v>6.13E-2</v>
      </c>
      <c r="M292" s="56">
        <v>4.6300000000000001E-2</v>
      </c>
      <c r="N292" s="55">
        <v>1430220.84</v>
      </c>
      <c r="O292" s="55">
        <v>107.98211000000001</v>
      </c>
      <c r="P292" s="55">
        <v>0</v>
      </c>
      <c r="Q292" s="55">
        <v>6195.4454013989198</v>
      </c>
      <c r="R292" s="56">
        <v>2.2000000000000001E-3</v>
      </c>
      <c r="S292" s="56">
        <v>2.8999999999999998E-3</v>
      </c>
      <c r="T292" s="56">
        <v>4.0000000000000002E-4</v>
      </c>
    </row>
    <row r="293" spans="1:20">
      <c r="A293" t="s">
        <v>1034</v>
      </c>
      <c r="B293" t="s">
        <v>1035</v>
      </c>
      <c r="C293" t="s">
        <v>108</v>
      </c>
      <c r="D293" t="s">
        <v>854</v>
      </c>
      <c r="E293" s="108" t="s">
        <v>4605</v>
      </c>
      <c r="F293" t="s">
        <v>1036</v>
      </c>
      <c r="G293" t="s">
        <v>1037</v>
      </c>
      <c r="H293" t="s">
        <v>316</v>
      </c>
      <c r="I293" s="108" t="s">
        <v>4605</v>
      </c>
      <c r="J293" s="55">
        <v>4.34</v>
      </c>
      <c r="K293" t="s">
        <v>102</v>
      </c>
      <c r="L293" s="56">
        <v>7.2499999999999995E-2</v>
      </c>
      <c r="M293" s="56">
        <v>5.1900000000000002E-2</v>
      </c>
      <c r="N293" s="55">
        <v>1430220.84</v>
      </c>
      <c r="O293" s="55">
        <v>110.17250999999999</v>
      </c>
      <c r="P293" s="55">
        <v>0</v>
      </c>
      <c r="Q293" s="55">
        <v>6321.1190301808001</v>
      </c>
      <c r="R293" s="56">
        <v>2.8999999999999998E-3</v>
      </c>
      <c r="S293" s="56">
        <v>3.0000000000000001E-3</v>
      </c>
      <c r="T293" s="56">
        <v>4.0000000000000002E-4</v>
      </c>
    </row>
    <row r="294" spans="1:20">
      <c r="A294" t="s">
        <v>1038</v>
      </c>
      <c r="B294" t="s">
        <v>1039</v>
      </c>
      <c r="C294" t="s">
        <v>108</v>
      </c>
      <c r="D294" t="s">
        <v>854</v>
      </c>
      <c r="E294" s="108" t="s">
        <v>4605</v>
      </c>
      <c r="F294" t="s">
        <v>920</v>
      </c>
      <c r="G294" t="s">
        <v>1040</v>
      </c>
      <c r="H294" t="s">
        <v>893</v>
      </c>
      <c r="I294" s="108" t="s">
        <v>4605</v>
      </c>
      <c r="J294" s="55">
        <v>6.11</v>
      </c>
      <c r="K294" t="s">
        <v>100</v>
      </c>
      <c r="L294" s="56">
        <v>3.7499999999999999E-2</v>
      </c>
      <c r="M294" s="56">
        <v>5.7599999999999998E-2</v>
      </c>
      <c r="N294" s="55">
        <v>2288353.34</v>
      </c>
      <c r="O294" s="55">
        <v>89.758499999999941</v>
      </c>
      <c r="P294" s="55">
        <v>0</v>
      </c>
      <c r="Q294" s="55">
        <v>7449.8276517445001</v>
      </c>
      <c r="R294" s="56">
        <v>2.3E-3</v>
      </c>
      <c r="S294" s="56">
        <v>3.5000000000000001E-3</v>
      </c>
      <c r="T294" s="56">
        <v>5.0000000000000001E-4</v>
      </c>
    </row>
    <row r="295" spans="1:20">
      <c r="A295" t="s">
        <v>1041</v>
      </c>
      <c r="B295" t="s">
        <v>1042</v>
      </c>
      <c r="C295" t="s">
        <v>108</v>
      </c>
      <c r="D295" t="s">
        <v>854</v>
      </c>
      <c r="E295" s="108" t="s">
        <v>4605</v>
      </c>
      <c r="F295" t="s">
        <v>1043</v>
      </c>
      <c r="G295" t="s">
        <v>1037</v>
      </c>
      <c r="H295" t="s">
        <v>856</v>
      </c>
      <c r="I295" s="108" t="s">
        <v>4605</v>
      </c>
      <c r="J295" s="55">
        <v>6.19</v>
      </c>
      <c r="K295" t="s">
        <v>100</v>
      </c>
      <c r="L295" s="56">
        <v>0.04</v>
      </c>
      <c r="M295" s="56">
        <v>5.6099999999999997E-2</v>
      </c>
      <c r="N295" s="55">
        <v>2145331.2599999998</v>
      </c>
      <c r="O295" s="55">
        <v>91.41367000000001</v>
      </c>
      <c r="P295" s="55">
        <v>0</v>
      </c>
      <c r="Q295" s="55">
        <v>7113.0041413610998</v>
      </c>
      <c r="R295" s="56">
        <v>4.3E-3</v>
      </c>
      <c r="S295" s="56">
        <v>3.3999999999999998E-3</v>
      </c>
      <c r="T295" s="56">
        <v>4.0000000000000002E-4</v>
      </c>
    </row>
    <row r="296" spans="1:20">
      <c r="A296" t="s">
        <v>1044</v>
      </c>
      <c r="B296" t="s">
        <v>1045</v>
      </c>
      <c r="C296" t="s">
        <v>108</v>
      </c>
      <c r="D296" t="s">
        <v>854</v>
      </c>
      <c r="E296" s="108" t="s">
        <v>4605</v>
      </c>
      <c r="F296" t="s">
        <v>928</v>
      </c>
      <c r="G296" t="s">
        <v>1037</v>
      </c>
      <c r="H296" t="s">
        <v>856</v>
      </c>
      <c r="I296" s="108" t="s">
        <v>4605</v>
      </c>
      <c r="J296" s="55">
        <v>5.36</v>
      </c>
      <c r="K296" t="s">
        <v>100</v>
      </c>
      <c r="L296" s="56">
        <v>3.7499999999999999E-2</v>
      </c>
      <c r="M296" s="56">
        <v>5.57E-2</v>
      </c>
      <c r="N296" s="55">
        <v>1358709.8</v>
      </c>
      <c r="O296" s="55">
        <v>91.905079999999884</v>
      </c>
      <c r="P296" s="55">
        <v>0</v>
      </c>
      <c r="Q296" s="55">
        <v>4529.1195130419801</v>
      </c>
      <c r="R296" s="56">
        <v>3.3999999999999998E-3</v>
      </c>
      <c r="S296" s="56">
        <v>2.0999999999999999E-3</v>
      </c>
      <c r="T296" s="56">
        <v>2.9999999999999997E-4</v>
      </c>
    </row>
    <row r="297" spans="1:20">
      <c r="A297" t="s">
        <v>1046</v>
      </c>
      <c r="B297" t="s">
        <v>1047</v>
      </c>
      <c r="C297" t="s">
        <v>108</v>
      </c>
      <c r="D297" t="s">
        <v>854</v>
      </c>
      <c r="E297" s="108" t="s">
        <v>4605</v>
      </c>
      <c r="F297" t="s">
        <v>874</v>
      </c>
      <c r="G297" t="s">
        <v>1040</v>
      </c>
      <c r="H297" t="s">
        <v>893</v>
      </c>
      <c r="I297" s="108" t="s">
        <v>4605</v>
      </c>
      <c r="J297" s="55">
        <v>4.0199999999999996</v>
      </c>
      <c r="K297" t="s">
        <v>100</v>
      </c>
      <c r="L297" s="56">
        <v>5.1299999999999998E-2</v>
      </c>
      <c r="M297" s="56">
        <v>5.9700000000000003E-2</v>
      </c>
      <c r="N297" s="55">
        <v>1477918.71</v>
      </c>
      <c r="O297" s="55">
        <v>96.576540000000008</v>
      </c>
      <c r="P297" s="55">
        <v>0</v>
      </c>
      <c r="Q297" s="55">
        <v>5176.8996292318097</v>
      </c>
      <c r="R297" s="56">
        <v>2.7000000000000001E-3</v>
      </c>
      <c r="S297" s="56">
        <v>2.5000000000000001E-3</v>
      </c>
      <c r="T297" s="56">
        <v>2.9999999999999997E-4</v>
      </c>
    </row>
    <row r="298" spans="1:20">
      <c r="A298" t="s">
        <v>1048</v>
      </c>
      <c r="B298" t="s">
        <v>1049</v>
      </c>
      <c r="C298" t="s">
        <v>108</v>
      </c>
      <c r="D298" t="s">
        <v>854</v>
      </c>
      <c r="E298" s="108" t="s">
        <v>4605</v>
      </c>
      <c r="F298" t="s">
        <v>908</v>
      </c>
      <c r="G298" t="s">
        <v>1037</v>
      </c>
      <c r="H298" t="s">
        <v>856</v>
      </c>
      <c r="I298" s="108" t="s">
        <v>4605</v>
      </c>
      <c r="J298" s="55">
        <v>4.46</v>
      </c>
      <c r="K298" t="s">
        <v>102</v>
      </c>
      <c r="L298" s="56">
        <v>7.8799999999999995E-2</v>
      </c>
      <c r="M298" s="56">
        <v>7.1400000000000005E-2</v>
      </c>
      <c r="N298" s="55">
        <v>2131029.0499999998</v>
      </c>
      <c r="O298" s="55">
        <v>106.47931000000001</v>
      </c>
      <c r="P298" s="55">
        <v>0</v>
      </c>
      <c r="Q298" s="55">
        <v>9102.7417316869596</v>
      </c>
      <c r="R298" s="56">
        <v>2.0999999999999999E-3</v>
      </c>
      <c r="S298" s="56">
        <v>4.3E-3</v>
      </c>
      <c r="T298" s="56">
        <v>5.9999999999999995E-4</v>
      </c>
    </row>
    <row r="299" spans="1:20">
      <c r="A299" t="s">
        <v>1050</v>
      </c>
      <c r="B299" t="s">
        <v>1051</v>
      </c>
      <c r="C299" t="s">
        <v>108</v>
      </c>
      <c r="D299" t="s">
        <v>854</v>
      </c>
      <c r="E299" s="108" t="s">
        <v>4605</v>
      </c>
      <c r="F299" t="s">
        <v>987</v>
      </c>
      <c r="G299" t="s">
        <v>1037</v>
      </c>
      <c r="H299" t="s">
        <v>856</v>
      </c>
      <c r="I299" s="108" t="s">
        <v>4605</v>
      </c>
      <c r="J299" s="55">
        <v>5.78</v>
      </c>
      <c r="K299" t="s">
        <v>102</v>
      </c>
      <c r="L299" s="56">
        <v>6.1400000000000003E-2</v>
      </c>
      <c r="M299" s="56">
        <v>4.9700000000000001E-2</v>
      </c>
      <c r="N299" s="55">
        <v>715110.42</v>
      </c>
      <c r="O299" s="55">
        <v>108.23022000000002</v>
      </c>
      <c r="P299" s="55">
        <v>0</v>
      </c>
      <c r="Q299" s="55">
        <v>3104.8403239730801</v>
      </c>
      <c r="R299" s="56">
        <v>6.9999999999999999E-4</v>
      </c>
      <c r="S299" s="56">
        <v>1.5E-3</v>
      </c>
      <c r="T299" s="56">
        <v>2.0000000000000001E-4</v>
      </c>
    </row>
    <row r="300" spans="1:20">
      <c r="A300" t="s">
        <v>1052</v>
      </c>
      <c r="B300" t="s">
        <v>1053</v>
      </c>
      <c r="C300" t="s">
        <v>108</v>
      </c>
      <c r="D300" t="s">
        <v>854</v>
      </c>
      <c r="E300" s="108" t="s">
        <v>4605</v>
      </c>
      <c r="F300" t="s">
        <v>987</v>
      </c>
      <c r="G300" t="s">
        <v>1037</v>
      </c>
      <c r="H300" t="s">
        <v>856</v>
      </c>
      <c r="I300" s="108" t="s">
        <v>4605</v>
      </c>
      <c r="J300" s="55">
        <v>4.0999999999999996</v>
      </c>
      <c r="K300" t="s">
        <v>102</v>
      </c>
      <c r="L300" s="56">
        <v>7.1300000000000002E-2</v>
      </c>
      <c r="M300" s="56">
        <v>5.1200000000000002E-2</v>
      </c>
      <c r="N300" s="55">
        <v>2145331.2599999998</v>
      </c>
      <c r="O300" s="55">
        <v>108.44175000000004</v>
      </c>
      <c r="P300" s="55">
        <v>0</v>
      </c>
      <c r="Q300" s="55">
        <v>9332.7256897992393</v>
      </c>
      <c r="R300" s="56">
        <v>2.8999999999999998E-3</v>
      </c>
      <c r="S300" s="56">
        <v>4.4000000000000003E-3</v>
      </c>
      <c r="T300" s="56">
        <v>5.9999999999999995E-4</v>
      </c>
    </row>
    <row r="301" spans="1:20">
      <c r="A301" t="s">
        <v>1054</v>
      </c>
      <c r="B301" t="s">
        <v>1055</v>
      </c>
      <c r="C301" t="s">
        <v>108</v>
      </c>
      <c r="D301" t="s">
        <v>854</v>
      </c>
      <c r="E301" s="108" t="s">
        <v>4605</v>
      </c>
      <c r="F301" t="s">
        <v>962</v>
      </c>
      <c r="G301" t="s">
        <v>875</v>
      </c>
      <c r="H301" t="s">
        <v>856</v>
      </c>
      <c r="I301" s="108" t="s">
        <v>4605</v>
      </c>
      <c r="J301" s="55">
        <v>3.97</v>
      </c>
      <c r="K301" t="s">
        <v>100</v>
      </c>
      <c r="L301" s="56">
        <v>4.6300000000000001E-2</v>
      </c>
      <c r="M301" s="56">
        <v>5.7700000000000001E-2</v>
      </c>
      <c r="N301" s="55">
        <v>1787990.58</v>
      </c>
      <c r="O301" s="55">
        <v>95.765129999999957</v>
      </c>
      <c r="P301" s="55">
        <v>0</v>
      </c>
      <c r="Q301" s="55">
        <v>6210.4087425588796</v>
      </c>
      <c r="R301" s="56">
        <v>3.3E-3</v>
      </c>
      <c r="S301" s="56">
        <v>2.8999999999999998E-3</v>
      </c>
      <c r="T301" s="56">
        <v>4.0000000000000002E-4</v>
      </c>
    </row>
    <row r="302" spans="1:20">
      <c r="A302" t="s">
        <v>1056</v>
      </c>
      <c r="B302" t="s">
        <v>1057</v>
      </c>
      <c r="C302" t="s">
        <v>108</v>
      </c>
      <c r="D302" t="s">
        <v>854</v>
      </c>
      <c r="E302" s="108" t="s">
        <v>4605</v>
      </c>
      <c r="F302" t="s">
        <v>908</v>
      </c>
      <c r="G302" t="s">
        <v>875</v>
      </c>
      <c r="H302" t="s">
        <v>856</v>
      </c>
      <c r="I302" s="108" t="s">
        <v>4605</v>
      </c>
      <c r="J302" s="55">
        <v>3.53</v>
      </c>
      <c r="K302" t="s">
        <v>104</v>
      </c>
      <c r="L302" s="56">
        <v>8.8800000000000004E-2</v>
      </c>
      <c r="M302" s="56">
        <v>8.8900000000000007E-2</v>
      </c>
      <c r="N302" s="55">
        <v>1451674.15</v>
      </c>
      <c r="O302" s="55">
        <v>99.901110000000003</v>
      </c>
      <c r="P302" s="55">
        <v>0</v>
      </c>
      <c r="Q302" s="55">
        <v>6701.4074979112502</v>
      </c>
      <c r="R302" s="56">
        <v>1.1999999999999999E-3</v>
      </c>
      <c r="S302" s="56">
        <v>3.2000000000000002E-3</v>
      </c>
      <c r="T302" s="56">
        <v>4.0000000000000002E-4</v>
      </c>
    </row>
    <row r="303" spans="1:20">
      <c r="A303" t="s">
        <v>1058</v>
      </c>
      <c r="B303" t="s">
        <v>1059</v>
      </c>
      <c r="C303" t="s">
        <v>108</v>
      </c>
      <c r="D303" t="s">
        <v>854</v>
      </c>
      <c r="E303" s="108" t="s">
        <v>4605</v>
      </c>
      <c r="F303" t="s">
        <v>1043</v>
      </c>
      <c r="G303" t="s">
        <v>1060</v>
      </c>
      <c r="H303" t="s">
        <v>893</v>
      </c>
      <c r="I303" s="108" t="s">
        <v>4605</v>
      </c>
      <c r="J303" s="55">
        <v>3.57</v>
      </c>
      <c r="K303" t="s">
        <v>100</v>
      </c>
      <c r="L303" s="56">
        <v>6.3799999999999996E-2</v>
      </c>
      <c r="M303" s="56">
        <v>5.8599999999999999E-2</v>
      </c>
      <c r="N303" s="55">
        <v>2002309.18</v>
      </c>
      <c r="O303" s="55">
        <v>104.10453999999997</v>
      </c>
      <c r="P303" s="55">
        <v>0</v>
      </c>
      <c r="Q303" s="55">
        <v>7560.4624989332297</v>
      </c>
      <c r="R303" s="56">
        <v>4.0000000000000001E-3</v>
      </c>
      <c r="S303" s="56">
        <v>3.5999999999999999E-3</v>
      </c>
      <c r="T303" s="56">
        <v>5.0000000000000001E-4</v>
      </c>
    </row>
    <row r="304" spans="1:20">
      <c r="A304" t="s">
        <v>1061</v>
      </c>
      <c r="B304" t="s">
        <v>1062</v>
      </c>
      <c r="C304" t="s">
        <v>108</v>
      </c>
      <c r="D304" t="s">
        <v>854</v>
      </c>
      <c r="E304" s="108" t="s">
        <v>4605</v>
      </c>
      <c r="F304" t="s">
        <v>908</v>
      </c>
      <c r="G304" t="s">
        <v>875</v>
      </c>
      <c r="H304" t="s">
        <v>856</v>
      </c>
      <c r="I304" s="108" t="s">
        <v>4605</v>
      </c>
      <c r="J304" s="55">
        <v>3.94</v>
      </c>
      <c r="K304" t="s">
        <v>104</v>
      </c>
      <c r="L304" s="56">
        <v>8.5000000000000006E-2</v>
      </c>
      <c r="M304" s="56">
        <v>8.2000000000000003E-2</v>
      </c>
      <c r="N304" s="55">
        <v>715110.42</v>
      </c>
      <c r="O304" s="55">
        <v>100.90441000000011</v>
      </c>
      <c r="P304" s="55">
        <v>0</v>
      </c>
      <c r="Q304" s="55">
        <v>3334.3395498459299</v>
      </c>
      <c r="R304" s="56">
        <v>1E-3</v>
      </c>
      <c r="S304" s="56">
        <v>1.6000000000000001E-3</v>
      </c>
      <c r="T304" s="56">
        <v>2.0000000000000001E-4</v>
      </c>
    </row>
    <row r="305" spans="1:20">
      <c r="A305" t="s">
        <v>1063</v>
      </c>
      <c r="B305" t="s">
        <v>1064</v>
      </c>
      <c r="C305" t="s">
        <v>108</v>
      </c>
      <c r="D305" t="s">
        <v>854</v>
      </c>
      <c r="E305" s="108" t="s">
        <v>4605</v>
      </c>
      <c r="F305" t="s">
        <v>908</v>
      </c>
      <c r="G305" t="s">
        <v>875</v>
      </c>
      <c r="H305" t="s">
        <v>856</v>
      </c>
      <c r="I305" s="108" t="s">
        <v>4605</v>
      </c>
      <c r="J305" s="55">
        <v>3.6</v>
      </c>
      <c r="K305" t="s">
        <v>104</v>
      </c>
      <c r="L305" s="56">
        <v>8.5000000000000006E-2</v>
      </c>
      <c r="M305" s="56">
        <v>7.9600000000000004E-2</v>
      </c>
      <c r="N305" s="55">
        <v>715110.42</v>
      </c>
      <c r="O305" s="55">
        <v>101.61441000000001</v>
      </c>
      <c r="P305" s="55">
        <v>0</v>
      </c>
      <c r="Q305" s="55">
        <v>3357.8011713983501</v>
      </c>
      <c r="R305" s="56">
        <v>1E-3</v>
      </c>
      <c r="S305" s="56">
        <v>1.6000000000000001E-3</v>
      </c>
      <c r="T305" s="56">
        <v>2.0000000000000001E-4</v>
      </c>
    </row>
    <row r="306" spans="1:20">
      <c r="A306" t="s">
        <v>1065</v>
      </c>
      <c r="B306" t="s">
        <v>1066</v>
      </c>
      <c r="C306" t="s">
        <v>108</v>
      </c>
      <c r="D306" t="s">
        <v>854</v>
      </c>
      <c r="E306" s="108" t="s">
        <v>4605</v>
      </c>
      <c r="F306" t="s">
        <v>915</v>
      </c>
      <c r="G306" t="s">
        <v>1067</v>
      </c>
      <c r="H306" t="s">
        <v>893</v>
      </c>
      <c r="I306" s="108" t="s">
        <v>4605</v>
      </c>
      <c r="J306" s="55">
        <v>3.5</v>
      </c>
      <c r="K306" t="s">
        <v>102</v>
      </c>
      <c r="L306" s="56">
        <v>2.63E-2</v>
      </c>
      <c r="M306" s="56">
        <v>0.1004</v>
      </c>
      <c r="N306" s="55">
        <v>1290774.31</v>
      </c>
      <c r="O306" s="55">
        <v>78.332140000000052</v>
      </c>
      <c r="P306" s="55">
        <v>0</v>
      </c>
      <c r="Q306" s="55">
        <v>4056.0932155922201</v>
      </c>
      <c r="R306" s="56">
        <v>4.4000000000000003E-3</v>
      </c>
      <c r="S306" s="56">
        <v>1.9E-3</v>
      </c>
      <c r="T306" s="56">
        <v>2.0000000000000001E-4</v>
      </c>
    </row>
    <row r="307" spans="1:20">
      <c r="A307" t="s">
        <v>1068</v>
      </c>
      <c r="B307" t="s">
        <v>1069</v>
      </c>
      <c r="C307" t="s">
        <v>108</v>
      </c>
      <c r="D307" t="s">
        <v>854</v>
      </c>
      <c r="E307" s="108" t="s">
        <v>4605</v>
      </c>
      <c r="F307" t="s">
        <v>994</v>
      </c>
      <c r="G307" t="s">
        <v>1067</v>
      </c>
      <c r="H307" t="s">
        <v>893</v>
      </c>
      <c r="I307" s="108" t="s">
        <v>4605</v>
      </c>
      <c r="J307" s="55">
        <v>3.58</v>
      </c>
      <c r="K307" t="s">
        <v>100</v>
      </c>
      <c r="L307" s="56">
        <v>7.3800000000000004E-2</v>
      </c>
      <c r="M307" s="56">
        <v>6.6199999999999995E-2</v>
      </c>
      <c r="N307" s="55">
        <v>2145331.2599999998</v>
      </c>
      <c r="O307" s="55">
        <v>104.84385000000002</v>
      </c>
      <c r="P307" s="55">
        <v>0</v>
      </c>
      <c r="Q307" s="55">
        <v>8158.0220906374498</v>
      </c>
      <c r="R307" s="56">
        <v>2E-3</v>
      </c>
      <c r="S307" s="56">
        <v>3.8999999999999998E-3</v>
      </c>
      <c r="T307" s="56">
        <v>5.0000000000000001E-4</v>
      </c>
    </row>
    <row r="308" spans="1:20">
      <c r="A308" t="s">
        <v>1070</v>
      </c>
      <c r="B308" t="s">
        <v>1071</v>
      </c>
      <c r="C308" t="s">
        <v>108</v>
      </c>
      <c r="D308" t="s">
        <v>854</v>
      </c>
      <c r="E308" s="108" t="s">
        <v>4605</v>
      </c>
      <c r="F308" t="s">
        <v>959</v>
      </c>
      <c r="G308" t="s">
        <v>1072</v>
      </c>
      <c r="H308" t="s">
        <v>856</v>
      </c>
      <c r="I308" s="108" t="s">
        <v>4605</v>
      </c>
      <c r="J308" s="55">
        <v>1.91</v>
      </c>
      <c r="K308" t="s">
        <v>102</v>
      </c>
      <c r="L308" s="56">
        <v>0.05</v>
      </c>
      <c r="M308" s="56">
        <v>5.0099999999999999E-2</v>
      </c>
      <c r="N308" s="55">
        <v>715110.42</v>
      </c>
      <c r="O308" s="55">
        <v>104.23363000000016</v>
      </c>
      <c r="P308" s="55">
        <v>0</v>
      </c>
      <c r="Q308" s="55">
        <v>2990.18866946857</v>
      </c>
      <c r="R308" s="56">
        <v>6.9999999999999999E-4</v>
      </c>
      <c r="S308" s="56">
        <v>1.4E-3</v>
      </c>
      <c r="T308" s="56">
        <v>2.0000000000000001E-4</v>
      </c>
    </row>
    <row r="309" spans="1:20">
      <c r="A309" t="s">
        <v>1073</v>
      </c>
      <c r="B309" t="s">
        <v>1074</v>
      </c>
      <c r="C309" t="s">
        <v>108</v>
      </c>
      <c r="D309" t="s">
        <v>854</v>
      </c>
      <c r="E309" s="108" t="s">
        <v>4605</v>
      </c>
      <c r="F309" t="s">
        <v>959</v>
      </c>
      <c r="G309" t="s">
        <v>1072</v>
      </c>
      <c r="H309" t="s">
        <v>856</v>
      </c>
      <c r="I309" s="108" t="s">
        <v>4605</v>
      </c>
      <c r="J309" s="55">
        <v>1.93</v>
      </c>
      <c r="K309" t="s">
        <v>104</v>
      </c>
      <c r="L309" s="56">
        <v>0.06</v>
      </c>
      <c r="M309" s="56">
        <v>7.2499999999999995E-2</v>
      </c>
      <c r="N309" s="55">
        <v>1694811.7</v>
      </c>
      <c r="O309" s="55">
        <v>99.523329999999987</v>
      </c>
      <c r="P309" s="55">
        <v>0</v>
      </c>
      <c r="Q309" s="55">
        <v>7794.2247094785598</v>
      </c>
      <c r="R309" s="56">
        <v>1.4E-3</v>
      </c>
      <c r="S309" s="56">
        <v>3.7000000000000002E-3</v>
      </c>
      <c r="T309" s="56">
        <v>5.0000000000000001E-4</v>
      </c>
    </row>
    <row r="310" spans="1:20">
      <c r="A310" t="s">
        <v>1075</v>
      </c>
      <c r="B310" t="s">
        <v>1076</v>
      </c>
      <c r="C310" t="s">
        <v>108</v>
      </c>
      <c r="D310" t="s">
        <v>854</v>
      </c>
      <c r="E310" s="108" t="s">
        <v>4605</v>
      </c>
      <c r="F310" t="s">
        <v>1043</v>
      </c>
      <c r="G310" t="s">
        <v>1067</v>
      </c>
      <c r="H310" t="s">
        <v>893</v>
      </c>
      <c r="I310" s="108" t="s">
        <v>4605</v>
      </c>
      <c r="J310" s="55">
        <v>6.02</v>
      </c>
      <c r="K310" t="s">
        <v>100</v>
      </c>
      <c r="L310" s="56">
        <v>5.1299999999999998E-2</v>
      </c>
      <c r="M310" s="56">
        <v>7.8E-2</v>
      </c>
      <c r="N310" s="55">
        <v>1573242.92</v>
      </c>
      <c r="O310" s="55">
        <v>85.77416999999997</v>
      </c>
      <c r="P310" s="55">
        <v>0</v>
      </c>
      <c r="Q310" s="55">
        <v>4894.4045777008196</v>
      </c>
      <c r="R310" s="56">
        <v>8.0000000000000004E-4</v>
      </c>
      <c r="S310" s="56">
        <v>2.3E-3</v>
      </c>
      <c r="T310" s="56">
        <v>2.9999999999999997E-4</v>
      </c>
    </row>
    <row r="311" spans="1:20">
      <c r="A311" t="s">
        <v>206</v>
      </c>
      <c r="B311" s="110" t="s">
        <v>4605</v>
      </c>
      <c r="C311" s="110" t="s">
        <v>4605</v>
      </c>
      <c r="D311" s="110" t="s">
        <v>4605</v>
      </c>
      <c r="E311" s="110" t="s">
        <v>4605</v>
      </c>
      <c r="F311" s="110" t="s">
        <v>4605</v>
      </c>
      <c r="G311" s="110" t="s">
        <v>4605</v>
      </c>
      <c r="H311" s="110" t="s">
        <v>4605</v>
      </c>
      <c r="I311" s="110" t="s">
        <v>4605</v>
      </c>
      <c r="J311" s="110" t="s">
        <v>4605</v>
      </c>
      <c r="K311" s="110" t="s">
        <v>4605</v>
      </c>
      <c r="L311" s="110" t="s">
        <v>4605</v>
      </c>
      <c r="M311" s="110" t="s">
        <v>4605</v>
      </c>
      <c r="N311" s="110" t="s">
        <v>4605</v>
      </c>
      <c r="O311" s="110" t="s">
        <v>4605</v>
      </c>
      <c r="P311" s="110" t="s">
        <v>4605</v>
      </c>
      <c r="Q311" s="110" t="s">
        <v>4605</v>
      </c>
      <c r="R311" s="110" t="s">
        <v>4605</v>
      </c>
      <c r="S311" s="110" t="s">
        <v>4605</v>
      </c>
      <c r="T311" s="110" t="s">
        <v>4605</v>
      </c>
    </row>
    <row r="312" spans="1:20">
      <c r="A312" t="s">
        <v>320</v>
      </c>
      <c r="B312" s="110" t="s">
        <v>4605</v>
      </c>
      <c r="C312" s="110" t="s">
        <v>4605</v>
      </c>
      <c r="D312" s="110" t="s">
        <v>4605</v>
      </c>
      <c r="E312" s="110" t="s">
        <v>4605</v>
      </c>
      <c r="F312" s="110" t="s">
        <v>4605</v>
      </c>
      <c r="G312" s="110" t="s">
        <v>4605</v>
      </c>
      <c r="H312" s="110" t="s">
        <v>4605</v>
      </c>
      <c r="I312" s="110" t="s">
        <v>4605</v>
      </c>
      <c r="J312" s="110" t="s">
        <v>4605</v>
      </c>
      <c r="K312" s="110" t="s">
        <v>4605</v>
      </c>
      <c r="L312" s="110" t="s">
        <v>4605</v>
      </c>
      <c r="M312" s="110" t="s">
        <v>4605</v>
      </c>
      <c r="N312" s="110" t="s">
        <v>4605</v>
      </c>
      <c r="O312" s="110" t="s">
        <v>4605</v>
      </c>
      <c r="P312" s="110" t="s">
        <v>4605</v>
      </c>
      <c r="Q312" s="110" t="s">
        <v>4605</v>
      </c>
      <c r="R312" s="110" t="s">
        <v>4605</v>
      </c>
      <c r="S312" s="110" t="s">
        <v>4605</v>
      </c>
      <c r="T312" s="110" t="s">
        <v>4605</v>
      </c>
    </row>
    <row r="313" spans="1:20">
      <c r="A313" t="s">
        <v>321</v>
      </c>
      <c r="B313" s="110" t="s">
        <v>4605</v>
      </c>
      <c r="C313" s="110" t="s">
        <v>4605</v>
      </c>
      <c r="D313" s="110" t="s">
        <v>4605</v>
      </c>
      <c r="E313" s="110" t="s">
        <v>4605</v>
      </c>
      <c r="F313" s="110" t="s">
        <v>4605</v>
      </c>
      <c r="G313" s="110" t="s">
        <v>4605</v>
      </c>
      <c r="H313" s="110" t="s">
        <v>4605</v>
      </c>
      <c r="I313" s="110" t="s">
        <v>4605</v>
      </c>
      <c r="J313" s="110" t="s">
        <v>4605</v>
      </c>
      <c r="K313" s="110" t="s">
        <v>4605</v>
      </c>
      <c r="L313" s="110" t="s">
        <v>4605</v>
      </c>
      <c r="M313" s="110" t="s">
        <v>4605</v>
      </c>
      <c r="N313" s="110" t="s">
        <v>4605</v>
      </c>
      <c r="O313" s="110" t="s">
        <v>4605</v>
      </c>
      <c r="P313" s="110" t="s">
        <v>4605</v>
      </c>
      <c r="Q313" s="110" t="s">
        <v>4605</v>
      </c>
      <c r="R313" s="110" t="s">
        <v>4605</v>
      </c>
      <c r="S313" s="110" t="s">
        <v>4605</v>
      </c>
      <c r="T313" s="110" t="s">
        <v>4605</v>
      </c>
    </row>
    <row r="314" spans="1:20">
      <c r="A314" t="s">
        <v>322</v>
      </c>
      <c r="B314" s="110" t="s">
        <v>4605</v>
      </c>
      <c r="C314" s="110" t="s">
        <v>4605</v>
      </c>
      <c r="D314" s="110" t="s">
        <v>4605</v>
      </c>
      <c r="E314" s="110" t="s">
        <v>4605</v>
      </c>
      <c r="F314" s="110" t="s">
        <v>4605</v>
      </c>
      <c r="G314" s="110" t="s">
        <v>4605</v>
      </c>
      <c r="H314" s="110" t="s">
        <v>4605</v>
      </c>
      <c r="I314" s="110" t="s">
        <v>4605</v>
      </c>
      <c r="J314" s="110" t="s">
        <v>4605</v>
      </c>
      <c r="K314" s="110" t="s">
        <v>4605</v>
      </c>
      <c r="L314" s="110" t="s">
        <v>4605</v>
      </c>
      <c r="M314" s="110" t="s">
        <v>4605</v>
      </c>
      <c r="N314" s="110" t="s">
        <v>4605</v>
      </c>
      <c r="O314" s="110" t="s">
        <v>4605</v>
      </c>
      <c r="P314" s="110" t="s">
        <v>4605</v>
      </c>
      <c r="Q314" s="110" t="s">
        <v>4605</v>
      </c>
      <c r="R314" s="110" t="s">
        <v>4605</v>
      </c>
      <c r="S314" s="110" t="s">
        <v>4605</v>
      </c>
      <c r="T314" s="110" t="s">
        <v>4605</v>
      </c>
    </row>
    <row r="315" spans="1:20">
      <c r="A315" t="s">
        <v>323</v>
      </c>
      <c r="B315" s="110" t="s">
        <v>4605</v>
      </c>
      <c r="C315" s="110" t="s">
        <v>4605</v>
      </c>
      <c r="D315" s="110" t="s">
        <v>4605</v>
      </c>
      <c r="E315" s="110" t="s">
        <v>4605</v>
      </c>
      <c r="F315" s="110" t="s">
        <v>4605</v>
      </c>
      <c r="G315" s="110" t="s">
        <v>4605</v>
      </c>
      <c r="H315" s="110" t="s">
        <v>4605</v>
      </c>
      <c r="I315" s="110" t="s">
        <v>4605</v>
      </c>
      <c r="J315" s="110" t="s">
        <v>4605</v>
      </c>
      <c r="K315" s="110" t="s">
        <v>4605</v>
      </c>
      <c r="L315" s="110" t="s">
        <v>4605</v>
      </c>
      <c r="M315" s="110" t="s">
        <v>4605</v>
      </c>
      <c r="N315" s="110" t="s">
        <v>4605</v>
      </c>
      <c r="O315" s="110" t="s">
        <v>4605</v>
      </c>
      <c r="P315" s="110" t="s">
        <v>4605</v>
      </c>
      <c r="Q315" s="110" t="s">
        <v>4605</v>
      </c>
      <c r="R315" s="110" t="s">
        <v>4605</v>
      </c>
      <c r="S315" s="110" t="s">
        <v>4605</v>
      </c>
      <c r="T315" s="110" t="s">
        <v>4605</v>
      </c>
    </row>
    <row r="316" spans="1:20" hidden="1">
      <c r="B316" s="13"/>
      <c r="C316" s="13"/>
      <c r="D316" s="13"/>
      <c r="E316" s="13"/>
    </row>
    <row r="317" spans="1:20" hidden="1">
      <c r="B317" s="13"/>
      <c r="C317" s="13"/>
      <c r="D317" s="13"/>
      <c r="E317" s="13"/>
    </row>
    <row r="318" spans="1:20" hidden="1">
      <c r="B318" s="13"/>
      <c r="C318" s="13"/>
      <c r="D318" s="13"/>
      <c r="E318" s="13"/>
    </row>
    <row r="319" spans="1:20" hidden="1">
      <c r="B319" s="13"/>
      <c r="C319" s="13"/>
      <c r="D319" s="13"/>
      <c r="E319" s="13"/>
    </row>
    <row r="320" spans="1:20" hidden="1">
      <c r="B320" s="13"/>
      <c r="C320" s="13"/>
      <c r="D320" s="13"/>
      <c r="E320" s="13"/>
    </row>
    <row r="321" spans="2:5" hidden="1">
      <c r="B321" s="13"/>
      <c r="C321" s="13"/>
      <c r="D321" s="13"/>
      <c r="E321" s="13"/>
    </row>
    <row r="322" spans="2:5" hidden="1">
      <c r="B322" s="13"/>
      <c r="C322" s="13"/>
      <c r="D322" s="13"/>
      <c r="E322" s="13"/>
    </row>
    <row r="323" spans="2:5" hidden="1">
      <c r="B323" s="13"/>
      <c r="C323" s="13"/>
      <c r="D323" s="13"/>
      <c r="E323" s="13"/>
    </row>
    <row r="324" spans="2:5" hidden="1">
      <c r="B324" s="13"/>
      <c r="C324" s="13"/>
      <c r="D324" s="13"/>
      <c r="E324" s="13"/>
    </row>
    <row r="325" spans="2:5" hidden="1">
      <c r="B325" s="13"/>
      <c r="C325" s="13"/>
      <c r="D325" s="13"/>
      <c r="E325" s="13"/>
    </row>
    <row r="326" spans="2:5" hidden="1">
      <c r="B326" s="13"/>
      <c r="C326" s="13"/>
      <c r="D326" s="13"/>
      <c r="E326" s="13"/>
    </row>
    <row r="327" spans="2:5" hidden="1">
      <c r="B327" s="13"/>
      <c r="C327" s="13"/>
      <c r="D327" s="13"/>
      <c r="E327" s="13"/>
    </row>
    <row r="328" spans="2:5" hidden="1">
      <c r="B328" s="13"/>
      <c r="C328" s="13"/>
      <c r="D328" s="13"/>
      <c r="E328" s="13"/>
    </row>
    <row r="329" spans="2:5" hidden="1">
      <c r="B329" s="13"/>
      <c r="C329" s="13"/>
      <c r="D329" s="13"/>
      <c r="E329" s="13"/>
    </row>
    <row r="330" spans="2:5" hidden="1">
      <c r="B330" s="13"/>
      <c r="C330" s="13"/>
      <c r="D330" s="13"/>
      <c r="E330" s="13"/>
    </row>
    <row r="331" spans="2:5" hidden="1">
      <c r="B331" s="13"/>
      <c r="C331" s="13"/>
      <c r="D331" s="13"/>
      <c r="E331" s="13"/>
    </row>
    <row r="332" spans="2:5" hidden="1">
      <c r="B332" s="13"/>
      <c r="C332" s="13"/>
      <c r="D332" s="13"/>
      <c r="E332" s="13"/>
    </row>
    <row r="333" spans="2:5" hidden="1">
      <c r="B333" s="13"/>
      <c r="C333" s="13"/>
      <c r="D333" s="13"/>
      <c r="E333" s="13"/>
    </row>
    <row r="334" spans="2:5" hidden="1">
      <c r="B334" s="13"/>
      <c r="C334" s="13"/>
      <c r="D334" s="13"/>
      <c r="E334" s="13"/>
    </row>
    <row r="335" spans="2:5" hidden="1">
      <c r="B335" s="13"/>
      <c r="C335" s="13"/>
      <c r="D335" s="13"/>
      <c r="E335" s="13"/>
    </row>
    <row r="336" spans="2:5" hidden="1">
      <c r="B336" s="13"/>
      <c r="C336" s="13"/>
      <c r="D336" s="13"/>
      <c r="E336" s="13"/>
    </row>
    <row r="337" spans="2:5" hidden="1">
      <c r="B337" s="13"/>
      <c r="C337" s="13"/>
      <c r="D337" s="13"/>
      <c r="E337" s="13"/>
    </row>
    <row r="338" spans="2:5" hidden="1">
      <c r="B338" s="13"/>
      <c r="C338" s="13"/>
      <c r="D338" s="13"/>
      <c r="E338" s="13"/>
    </row>
    <row r="339" spans="2:5" hidden="1">
      <c r="B339" s="13"/>
      <c r="C339" s="13"/>
      <c r="D339" s="13"/>
      <c r="E339" s="13"/>
    </row>
    <row r="340" spans="2:5" hidden="1">
      <c r="B340" s="13"/>
      <c r="C340" s="13"/>
      <c r="D340" s="13"/>
      <c r="E340" s="13"/>
    </row>
    <row r="341" spans="2:5" hidden="1">
      <c r="B341" s="13"/>
      <c r="C341" s="13"/>
      <c r="D341" s="13"/>
      <c r="E341" s="13"/>
    </row>
    <row r="342" spans="2:5" hidden="1">
      <c r="B342" s="13"/>
      <c r="C342" s="13"/>
      <c r="D342" s="13"/>
      <c r="E342" s="13"/>
    </row>
    <row r="343" spans="2:5" hidden="1">
      <c r="B343" s="13"/>
      <c r="C343" s="13"/>
      <c r="D343" s="13"/>
      <c r="E343" s="13"/>
    </row>
    <row r="344" spans="2:5" hidden="1">
      <c r="B344" s="13"/>
      <c r="C344" s="13"/>
      <c r="D344" s="13"/>
      <c r="E344" s="13"/>
    </row>
    <row r="345" spans="2:5" hidden="1">
      <c r="B345" s="13"/>
      <c r="C345" s="13"/>
      <c r="D345" s="13"/>
      <c r="E345" s="13"/>
    </row>
    <row r="346" spans="2:5" hidden="1">
      <c r="B346" s="13"/>
      <c r="C346" s="13"/>
      <c r="D346" s="13"/>
      <c r="E346" s="13"/>
    </row>
    <row r="347" spans="2:5" hidden="1">
      <c r="B347" s="13"/>
      <c r="C347" s="13"/>
      <c r="D347" s="13"/>
      <c r="E347" s="13"/>
    </row>
    <row r="348" spans="2:5" hidden="1">
      <c r="B348" s="13"/>
      <c r="C348" s="13"/>
      <c r="D348" s="13"/>
      <c r="E348" s="13"/>
    </row>
    <row r="349" spans="2:5" hidden="1">
      <c r="B349" s="13"/>
      <c r="C349" s="13"/>
      <c r="D349" s="13"/>
      <c r="E349" s="13"/>
    </row>
    <row r="350" spans="2:5" hidden="1">
      <c r="B350" s="13"/>
      <c r="C350" s="13"/>
      <c r="D350" s="13"/>
      <c r="E350" s="13"/>
    </row>
    <row r="351" spans="2:5" hidden="1">
      <c r="B351" s="13"/>
      <c r="C351" s="13"/>
      <c r="D351" s="13"/>
      <c r="E351" s="13"/>
    </row>
    <row r="352" spans="2:5" hidden="1">
      <c r="B352" s="13"/>
      <c r="C352" s="13"/>
      <c r="D352" s="13"/>
      <c r="E352" s="13"/>
    </row>
    <row r="353" spans="2:5" hidden="1">
      <c r="B353" s="13"/>
      <c r="C353" s="13"/>
      <c r="D353" s="13"/>
      <c r="E353" s="13"/>
    </row>
    <row r="354" spans="2:5" hidden="1">
      <c r="B354" s="13"/>
      <c r="C354" s="13"/>
      <c r="D354" s="13"/>
      <c r="E354" s="13"/>
    </row>
    <row r="355" spans="2:5" hidden="1">
      <c r="B355" s="13"/>
      <c r="C355" s="13"/>
      <c r="D355" s="13"/>
      <c r="E355" s="13"/>
    </row>
    <row r="356" spans="2:5" hidden="1">
      <c r="B356" s="13"/>
      <c r="C356" s="13"/>
      <c r="D356" s="13"/>
      <c r="E356" s="13"/>
    </row>
    <row r="357" spans="2:5" hidden="1">
      <c r="B357" s="13"/>
      <c r="C357" s="13"/>
      <c r="D357" s="13"/>
      <c r="E357" s="13"/>
    </row>
    <row r="358" spans="2:5" hidden="1">
      <c r="B358" s="13"/>
      <c r="C358" s="13"/>
      <c r="D358" s="13"/>
      <c r="E358" s="13"/>
    </row>
    <row r="359" spans="2:5" hidden="1">
      <c r="B359" s="13"/>
      <c r="C359" s="13"/>
      <c r="D359" s="13"/>
      <c r="E359" s="13"/>
    </row>
    <row r="360" spans="2:5" hidden="1">
      <c r="B360" s="13"/>
      <c r="C360" s="13"/>
      <c r="D360" s="13"/>
      <c r="E360" s="13"/>
    </row>
    <row r="361" spans="2:5" hidden="1">
      <c r="B361" s="13"/>
      <c r="C361" s="13"/>
      <c r="D361" s="13"/>
      <c r="E361" s="13"/>
    </row>
    <row r="362" spans="2:5" hidden="1">
      <c r="B362" s="13"/>
      <c r="C362" s="13"/>
      <c r="D362" s="13"/>
      <c r="E362" s="13"/>
    </row>
    <row r="363" spans="2:5" hidden="1">
      <c r="B363" s="13"/>
      <c r="C363" s="13"/>
      <c r="D363" s="13"/>
      <c r="E363" s="13"/>
    </row>
    <row r="364" spans="2:5" hidden="1">
      <c r="B364" s="13"/>
      <c r="C364" s="13"/>
      <c r="D364" s="13"/>
      <c r="E364" s="13"/>
    </row>
    <row r="365" spans="2:5" hidden="1">
      <c r="B365" s="13"/>
      <c r="C365" s="13"/>
      <c r="D365" s="13"/>
      <c r="E365" s="13"/>
    </row>
    <row r="366" spans="2:5" hidden="1">
      <c r="B366" s="13"/>
      <c r="C366" s="13"/>
      <c r="D366" s="13"/>
      <c r="E366" s="13"/>
    </row>
    <row r="367" spans="2:5" hidden="1">
      <c r="B367" s="13"/>
      <c r="C367" s="13"/>
      <c r="D367" s="13"/>
      <c r="E367" s="13"/>
    </row>
    <row r="368" spans="2:5" hidden="1">
      <c r="B368" s="13"/>
      <c r="C368" s="13"/>
      <c r="D368" s="13"/>
      <c r="E368" s="13"/>
    </row>
    <row r="369" spans="2:5" hidden="1">
      <c r="B369" s="13"/>
      <c r="C369" s="13"/>
      <c r="D369" s="13"/>
      <c r="E369" s="13"/>
    </row>
    <row r="370" spans="2:5" hidden="1">
      <c r="B370" s="13"/>
      <c r="C370" s="13"/>
      <c r="D370" s="13"/>
      <c r="E370" s="13"/>
    </row>
    <row r="371" spans="2:5" hidden="1">
      <c r="B371" s="13"/>
      <c r="C371" s="13"/>
      <c r="D371" s="13"/>
      <c r="E371" s="13"/>
    </row>
    <row r="372" spans="2:5" hidden="1">
      <c r="B372" s="13"/>
      <c r="C372" s="13"/>
      <c r="D372" s="13"/>
      <c r="E372" s="13"/>
    </row>
    <row r="373" spans="2:5" hidden="1">
      <c r="B373" s="13"/>
      <c r="C373" s="13"/>
      <c r="D373" s="13"/>
      <c r="E373" s="13"/>
    </row>
    <row r="374" spans="2:5" hidden="1">
      <c r="B374" s="13"/>
      <c r="C374" s="13"/>
      <c r="D374" s="13"/>
      <c r="E374" s="13"/>
    </row>
    <row r="375" spans="2:5" hidden="1">
      <c r="B375" s="13"/>
      <c r="C375" s="13"/>
      <c r="D375" s="13"/>
      <c r="E375" s="13"/>
    </row>
    <row r="376" spans="2:5" hidden="1">
      <c r="B376" s="13"/>
      <c r="C376" s="13"/>
      <c r="D376" s="13"/>
      <c r="E376" s="13"/>
    </row>
    <row r="377" spans="2:5" hidden="1">
      <c r="B377" s="13"/>
      <c r="C377" s="13"/>
      <c r="D377" s="13"/>
      <c r="E377" s="13"/>
    </row>
    <row r="378" spans="2:5" hidden="1">
      <c r="B378" s="13"/>
      <c r="C378" s="13"/>
      <c r="D378" s="13"/>
      <c r="E378" s="13"/>
    </row>
    <row r="379" spans="2:5" hidden="1">
      <c r="B379" s="13"/>
      <c r="C379" s="13"/>
      <c r="D379" s="13"/>
      <c r="E379" s="13"/>
    </row>
    <row r="380" spans="2:5" hidden="1">
      <c r="B380" s="13"/>
      <c r="C380" s="13"/>
      <c r="D380" s="13"/>
      <c r="E380" s="13"/>
    </row>
    <row r="381" spans="2:5" hidden="1">
      <c r="B381" s="13"/>
      <c r="C381" s="13"/>
      <c r="D381" s="13"/>
      <c r="E381" s="13"/>
    </row>
    <row r="382" spans="2:5" hidden="1">
      <c r="B382" s="13"/>
      <c r="C382" s="13"/>
      <c r="D382" s="13"/>
      <c r="E382" s="13"/>
    </row>
    <row r="383" spans="2:5" hidden="1">
      <c r="B383" s="13"/>
      <c r="C383" s="13"/>
      <c r="D383" s="13"/>
      <c r="E383" s="13"/>
    </row>
    <row r="384" spans="2:5" hidden="1">
      <c r="B384" s="13"/>
      <c r="C384" s="13"/>
      <c r="D384" s="13"/>
      <c r="E384" s="13"/>
    </row>
    <row r="385" spans="2:5" hidden="1">
      <c r="B385" s="13"/>
      <c r="C385" s="13"/>
      <c r="D385" s="13"/>
      <c r="E385" s="13"/>
    </row>
    <row r="386" spans="2:5" hidden="1">
      <c r="B386" s="13"/>
      <c r="C386" s="13"/>
      <c r="D386" s="13"/>
      <c r="E386" s="13"/>
    </row>
    <row r="387" spans="2:5" hidden="1">
      <c r="B387" s="13"/>
      <c r="C387" s="13"/>
      <c r="D387" s="13"/>
      <c r="E387" s="13"/>
    </row>
    <row r="388" spans="2:5" hidden="1">
      <c r="B388" s="13"/>
      <c r="C388" s="13"/>
      <c r="D388" s="13"/>
      <c r="E388" s="13"/>
    </row>
    <row r="389" spans="2:5" hidden="1">
      <c r="B389" s="13"/>
      <c r="C389" s="13"/>
      <c r="D389" s="13"/>
      <c r="E389" s="13"/>
    </row>
    <row r="390" spans="2:5" hidden="1">
      <c r="B390" s="13"/>
      <c r="C390" s="13"/>
      <c r="D390" s="13"/>
      <c r="E390" s="13"/>
    </row>
    <row r="391" spans="2:5" hidden="1">
      <c r="B391" s="13"/>
      <c r="C391" s="13"/>
      <c r="D391" s="13"/>
      <c r="E391" s="13"/>
    </row>
    <row r="392" spans="2:5" hidden="1">
      <c r="B392" s="13"/>
      <c r="C392" s="13"/>
      <c r="D392" s="13"/>
      <c r="E392" s="13"/>
    </row>
    <row r="393" spans="2:5" hidden="1">
      <c r="B393" s="13"/>
      <c r="C393" s="13"/>
      <c r="D393" s="13"/>
      <c r="E393" s="13"/>
    </row>
    <row r="394" spans="2:5" hidden="1">
      <c r="B394" s="13"/>
      <c r="C394" s="13"/>
      <c r="D394" s="13"/>
      <c r="E394" s="13"/>
    </row>
    <row r="395" spans="2:5" hidden="1">
      <c r="B395" s="13"/>
      <c r="C395" s="13"/>
      <c r="D395" s="13"/>
      <c r="E395" s="13"/>
    </row>
    <row r="396" spans="2:5" hidden="1">
      <c r="B396" s="13"/>
      <c r="C396" s="13"/>
      <c r="D396" s="13"/>
      <c r="E396" s="13"/>
    </row>
    <row r="397" spans="2:5" hidden="1">
      <c r="B397" s="13"/>
      <c r="C397" s="13"/>
      <c r="D397" s="13"/>
      <c r="E397" s="13"/>
    </row>
    <row r="398" spans="2:5" hidden="1">
      <c r="B398" s="13"/>
      <c r="C398" s="13"/>
      <c r="D398" s="13"/>
      <c r="E398" s="13"/>
    </row>
    <row r="399" spans="2:5" hidden="1">
      <c r="B399" s="13"/>
      <c r="C399" s="13"/>
      <c r="D399" s="13"/>
      <c r="E399" s="13"/>
    </row>
    <row r="400" spans="2:5" hidden="1">
      <c r="B400" s="13"/>
      <c r="C400" s="13"/>
      <c r="D400" s="13"/>
      <c r="E400" s="13"/>
    </row>
    <row r="401" spans="2:5" hidden="1">
      <c r="B401" s="13"/>
      <c r="C401" s="13"/>
      <c r="D401" s="13"/>
      <c r="E401" s="13"/>
    </row>
    <row r="402" spans="2:5" hidden="1">
      <c r="B402" s="13"/>
      <c r="C402" s="13"/>
      <c r="D402" s="13"/>
      <c r="E402" s="13"/>
    </row>
    <row r="403" spans="2:5" hidden="1">
      <c r="B403" s="13"/>
      <c r="C403" s="13"/>
      <c r="D403" s="13"/>
      <c r="E403" s="13"/>
    </row>
    <row r="404" spans="2:5" hidden="1">
      <c r="B404" s="13"/>
      <c r="C404" s="13"/>
      <c r="D404" s="13"/>
      <c r="E404" s="13"/>
    </row>
    <row r="405" spans="2:5" hidden="1">
      <c r="B405" s="13"/>
      <c r="C405" s="13"/>
      <c r="D405" s="13"/>
      <c r="E405" s="13"/>
    </row>
    <row r="406" spans="2:5" hidden="1">
      <c r="B406" s="13"/>
      <c r="C406" s="13"/>
      <c r="D406" s="13"/>
      <c r="E406" s="13"/>
    </row>
    <row r="407" spans="2:5" hidden="1">
      <c r="B407" s="13"/>
      <c r="C407" s="13"/>
      <c r="D407" s="13"/>
      <c r="E407" s="13"/>
    </row>
    <row r="408" spans="2:5" hidden="1">
      <c r="B408" s="13"/>
      <c r="C408" s="13"/>
      <c r="D408" s="13"/>
      <c r="E408" s="13"/>
    </row>
    <row r="409" spans="2:5" hidden="1">
      <c r="B409" s="13"/>
      <c r="C409" s="13"/>
      <c r="D409" s="13"/>
      <c r="E409" s="13"/>
    </row>
    <row r="410" spans="2:5" hidden="1">
      <c r="B410" s="13"/>
      <c r="C410" s="13"/>
      <c r="D410" s="13"/>
      <c r="E410" s="13"/>
    </row>
    <row r="411" spans="2:5" hidden="1">
      <c r="B411" s="13"/>
      <c r="C411" s="13"/>
      <c r="D411" s="13"/>
      <c r="E411" s="13"/>
    </row>
    <row r="412" spans="2:5" hidden="1">
      <c r="B412" s="13"/>
      <c r="C412" s="13"/>
      <c r="D412" s="13"/>
      <c r="E412" s="13"/>
    </row>
    <row r="413" spans="2:5" hidden="1">
      <c r="B413" s="13"/>
      <c r="C413" s="13"/>
      <c r="D413" s="13"/>
      <c r="E413" s="13"/>
    </row>
    <row r="414" spans="2:5" hidden="1">
      <c r="B414" s="13"/>
      <c r="C414" s="13"/>
      <c r="D414" s="13"/>
      <c r="E414" s="13"/>
    </row>
    <row r="415" spans="2:5" hidden="1">
      <c r="B415" s="13"/>
      <c r="C415" s="13"/>
      <c r="D415" s="13"/>
      <c r="E415" s="13"/>
    </row>
    <row r="416" spans="2:5" hidden="1">
      <c r="B416" s="13"/>
      <c r="C416" s="13"/>
      <c r="D416" s="13"/>
      <c r="E416" s="13"/>
    </row>
    <row r="417" spans="2:5" hidden="1">
      <c r="B417" s="13"/>
      <c r="C417" s="13"/>
      <c r="D417" s="13"/>
      <c r="E417" s="13"/>
    </row>
    <row r="418" spans="2:5" hidden="1">
      <c r="B418" s="13"/>
      <c r="C418" s="13"/>
      <c r="D418" s="13"/>
      <c r="E418" s="13"/>
    </row>
    <row r="419" spans="2:5" hidden="1">
      <c r="B419" s="13"/>
      <c r="C419" s="13"/>
      <c r="D419" s="13"/>
      <c r="E419" s="13"/>
    </row>
    <row r="420" spans="2:5" hidden="1">
      <c r="B420" s="13"/>
      <c r="C420" s="13"/>
      <c r="D420" s="13"/>
      <c r="E420" s="13"/>
    </row>
    <row r="421" spans="2:5" hidden="1">
      <c r="B421" s="13"/>
      <c r="C421" s="13"/>
      <c r="D421" s="13"/>
      <c r="E421" s="13"/>
    </row>
    <row r="422" spans="2:5" hidden="1">
      <c r="B422" s="13"/>
      <c r="C422" s="13"/>
      <c r="D422" s="13"/>
      <c r="E422" s="13"/>
    </row>
    <row r="423" spans="2:5" hidden="1">
      <c r="B423" s="13"/>
      <c r="C423" s="13"/>
      <c r="D423" s="13"/>
      <c r="E423" s="13"/>
    </row>
    <row r="424" spans="2:5" hidden="1">
      <c r="B424" s="13"/>
      <c r="C424" s="13"/>
      <c r="D424" s="13"/>
      <c r="E424" s="13"/>
    </row>
    <row r="425" spans="2:5" hidden="1">
      <c r="B425" s="13"/>
      <c r="C425" s="13"/>
      <c r="D425" s="13"/>
      <c r="E425" s="13"/>
    </row>
    <row r="426" spans="2:5" hidden="1">
      <c r="B426" s="13"/>
      <c r="C426" s="13"/>
      <c r="D426" s="13"/>
      <c r="E426" s="13"/>
    </row>
    <row r="427" spans="2:5" hidden="1">
      <c r="B427" s="13"/>
      <c r="C427" s="13"/>
      <c r="D427" s="13"/>
      <c r="E427" s="13"/>
    </row>
    <row r="428" spans="2:5" hidden="1">
      <c r="B428" s="13"/>
      <c r="C428" s="13"/>
      <c r="D428" s="13"/>
      <c r="E428" s="13"/>
    </row>
    <row r="429" spans="2:5" hidden="1">
      <c r="B429" s="13"/>
      <c r="C429" s="13"/>
      <c r="D429" s="13"/>
      <c r="E429" s="13"/>
    </row>
    <row r="430" spans="2:5" hidden="1">
      <c r="B430" s="13"/>
      <c r="C430" s="13"/>
      <c r="D430" s="13"/>
      <c r="E430" s="13"/>
    </row>
    <row r="431" spans="2:5" hidden="1">
      <c r="B431" s="13"/>
      <c r="C431" s="13"/>
      <c r="D431" s="13"/>
      <c r="E431" s="13"/>
    </row>
    <row r="432" spans="2:5" hidden="1">
      <c r="B432" s="13"/>
      <c r="C432" s="13"/>
      <c r="D432" s="13"/>
      <c r="E432" s="13"/>
    </row>
    <row r="433" spans="2:5" hidden="1">
      <c r="B433" s="13"/>
      <c r="C433" s="13"/>
      <c r="D433" s="13"/>
      <c r="E433" s="13"/>
    </row>
    <row r="434" spans="2:5" hidden="1">
      <c r="B434" s="13"/>
      <c r="C434" s="13"/>
      <c r="D434" s="13"/>
      <c r="E434" s="13"/>
    </row>
    <row r="435" spans="2:5" hidden="1">
      <c r="B435" s="13"/>
      <c r="C435" s="13"/>
      <c r="D435" s="13"/>
      <c r="E435" s="13"/>
    </row>
    <row r="436" spans="2:5" hidden="1">
      <c r="B436" s="13"/>
      <c r="C436" s="13"/>
      <c r="D436" s="13"/>
      <c r="E436" s="13"/>
    </row>
    <row r="437" spans="2:5" hidden="1">
      <c r="B437" s="13"/>
      <c r="C437" s="13"/>
      <c r="D437" s="13"/>
      <c r="E437" s="13"/>
    </row>
    <row r="438" spans="2:5" hidden="1">
      <c r="B438" s="13"/>
      <c r="C438" s="13"/>
      <c r="D438" s="13"/>
      <c r="E438" s="13"/>
    </row>
    <row r="439" spans="2:5" hidden="1">
      <c r="B439" s="13"/>
      <c r="C439" s="13"/>
      <c r="D439" s="13"/>
      <c r="E439" s="13"/>
    </row>
    <row r="440" spans="2:5" hidden="1">
      <c r="B440" s="13"/>
      <c r="C440" s="13"/>
      <c r="D440" s="13"/>
      <c r="E440" s="13"/>
    </row>
    <row r="441" spans="2:5" hidden="1">
      <c r="B441" s="13"/>
      <c r="C441" s="13"/>
      <c r="D441" s="13"/>
      <c r="E441" s="13"/>
    </row>
    <row r="442" spans="2:5" hidden="1">
      <c r="B442" s="13"/>
      <c r="C442" s="13"/>
      <c r="D442" s="13"/>
      <c r="E442" s="13"/>
    </row>
    <row r="443" spans="2:5" hidden="1">
      <c r="B443" s="13"/>
      <c r="C443" s="13"/>
      <c r="D443" s="13"/>
      <c r="E443" s="13"/>
    </row>
    <row r="444" spans="2:5" hidden="1">
      <c r="B444" s="13"/>
      <c r="C444" s="13"/>
      <c r="D444" s="13"/>
      <c r="E444" s="13"/>
    </row>
    <row r="445" spans="2:5" hidden="1">
      <c r="B445" s="13"/>
      <c r="C445" s="13"/>
      <c r="D445" s="13"/>
      <c r="E445" s="13"/>
    </row>
    <row r="446" spans="2:5" hidden="1">
      <c r="B446" s="13"/>
      <c r="C446" s="13"/>
      <c r="D446" s="13"/>
      <c r="E446" s="13"/>
    </row>
    <row r="447" spans="2:5" hidden="1">
      <c r="B447" s="13"/>
      <c r="C447" s="13"/>
      <c r="D447" s="13"/>
      <c r="E447" s="13"/>
    </row>
    <row r="448" spans="2:5" hidden="1">
      <c r="B448" s="13"/>
      <c r="C448" s="13"/>
      <c r="D448" s="13"/>
      <c r="E448" s="13"/>
    </row>
    <row r="449" spans="2:5" hidden="1">
      <c r="B449" s="13"/>
      <c r="C449" s="13"/>
      <c r="D449" s="13"/>
      <c r="E449" s="13"/>
    </row>
    <row r="450" spans="2:5" hidden="1">
      <c r="B450" s="13"/>
      <c r="C450" s="13"/>
      <c r="D450" s="13"/>
      <c r="E450" s="13"/>
    </row>
    <row r="451" spans="2:5" hidden="1">
      <c r="B451" s="13"/>
      <c r="C451" s="13"/>
      <c r="D451" s="13"/>
      <c r="E451" s="13"/>
    </row>
    <row r="452" spans="2:5" hidden="1">
      <c r="B452" s="13"/>
      <c r="C452" s="13"/>
      <c r="D452" s="13"/>
      <c r="E452" s="13"/>
    </row>
    <row r="453" spans="2:5" hidden="1">
      <c r="B453" s="13"/>
      <c r="C453" s="13"/>
      <c r="D453" s="13"/>
      <c r="E453" s="13"/>
    </row>
    <row r="454" spans="2:5" hidden="1">
      <c r="B454" s="13"/>
      <c r="C454" s="13"/>
      <c r="D454" s="13"/>
      <c r="E454" s="13"/>
    </row>
    <row r="455" spans="2:5" hidden="1">
      <c r="B455" s="13"/>
      <c r="C455" s="13"/>
      <c r="D455" s="13"/>
      <c r="E455" s="13"/>
    </row>
    <row r="456" spans="2:5" hidden="1">
      <c r="B456" s="13"/>
      <c r="C456" s="13"/>
      <c r="D456" s="13"/>
      <c r="E456" s="13"/>
    </row>
    <row r="457" spans="2:5" hidden="1">
      <c r="B457" s="13"/>
      <c r="C457" s="13"/>
      <c r="D457" s="13"/>
      <c r="E457" s="13"/>
    </row>
    <row r="458" spans="2:5" hidden="1">
      <c r="B458" s="13"/>
      <c r="C458" s="13"/>
      <c r="D458" s="13"/>
      <c r="E458" s="13"/>
    </row>
    <row r="459" spans="2:5" hidden="1">
      <c r="B459" s="13"/>
      <c r="C459" s="13"/>
      <c r="D459" s="13"/>
      <c r="E459" s="13"/>
    </row>
    <row r="460" spans="2:5" hidden="1">
      <c r="B460" s="13"/>
      <c r="C460" s="13"/>
      <c r="D460" s="13"/>
      <c r="E460" s="13"/>
    </row>
    <row r="461" spans="2:5" hidden="1">
      <c r="B461" s="13"/>
      <c r="C461" s="13"/>
      <c r="D461" s="13"/>
      <c r="E461" s="13"/>
    </row>
    <row r="462" spans="2:5" hidden="1">
      <c r="B462" s="13"/>
      <c r="C462" s="13"/>
      <c r="D462" s="13"/>
      <c r="E462" s="13"/>
    </row>
    <row r="463" spans="2:5" hidden="1">
      <c r="B463" s="13"/>
      <c r="C463" s="13"/>
      <c r="D463" s="13"/>
      <c r="E463" s="13"/>
    </row>
    <row r="464" spans="2:5" hidden="1">
      <c r="B464" s="13"/>
      <c r="C464" s="13"/>
      <c r="D464" s="13"/>
      <c r="E464" s="13"/>
    </row>
    <row r="465" spans="2:5" hidden="1">
      <c r="B465" s="13"/>
      <c r="C465" s="13"/>
      <c r="D465" s="13"/>
      <c r="E465" s="13"/>
    </row>
    <row r="466" spans="2:5" hidden="1">
      <c r="B466" s="13"/>
      <c r="C466" s="13"/>
      <c r="D466" s="13"/>
      <c r="E466" s="13"/>
    </row>
    <row r="467" spans="2:5" hidden="1">
      <c r="B467" s="13"/>
      <c r="C467" s="13"/>
      <c r="D467" s="13"/>
      <c r="E467" s="13"/>
    </row>
    <row r="468" spans="2:5" hidden="1">
      <c r="B468" s="13"/>
      <c r="C468" s="13"/>
      <c r="D468" s="13"/>
      <c r="E468" s="13"/>
    </row>
    <row r="469" spans="2:5" hidden="1">
      <c r="B469" s="13"/>
      <c r="C469" s="13"/>
      <c r="D469" s="13"/>
      <c r="E469" s="13"/>
    </row>
    <row r="470" spans="2:5" hidden="1">
      <c r="B470" s="13"/>
      <c r="C470" s="13"/>
      <c r="D470" s="13"/>
      <c r="E470" s="13"/>
    </row>
    <row r="471" spans="2:5" hidden="1">
      <c r="B471" s="13"/>
      <c r="C471" s="13"/>
      <c r="D471" s="13"/>
      <c r="E471" s="13"/>
    </row>
    <row r="472" spans="2:5" hidden="1">
      <c r="B472" s="13"/>
      <c r="C472" s="13"/>
      <c r="D472" s="13"/>
      <c r="E472" s="13"/>
    </row>
    <row r="473" spans="2:5" hidden="1">
      <c r="B473" s="13"/>
      <c r="C473" s="13"/>
      <c r="D473" s="13"/>
      <c r="E473" s="13"/>
    </row>
    <row r="474" spans="2:5" hidden="1">
      <c r="B474" s="13"/>
      <c r="C474" s="13"/>
      <c r="D474" s="13"/>
      <c r="E474" s="13"/>
    </row>
    <row r="475" spans="2:5" hidden="1">
      <c r="B475" s="13"/>
      <c r="C475" s="13"/>
      <c r="D475" s="13"/>
      <c r="E475" s="13"/>
    </row>
    <row r="476" spans="2:5" hidden="1">
      <c r="B476" s="13"/>
      <c r="C476" s="13"/>
      <c r="D476" s="13"/>
      <c r="E476" s="13"/>
    </row>
    <row r="477" spans="2:5" hidden="1">
      <c r="B477" s="13"/>
      <c r="C477" s="13"/>
      <c r="D477" s="13"/>
      <c r="E477" s="13"/>
    </row>
    <row r="478" spans="2:5" hidden="1">
      <c r="B478" s="13"/>
      <c r="C478" s="13"/>
      <c r="D478" s="13"/>
      <c r="E478" s="13"/>
    </row>
    <row r="479" spans="2:5" hidden="1">
      <c r="B479" s="13"/>
      <c r="C479" s="13"/>
      <c r="D479" s="13"/>
      <c r="E479" s="13"/>
    </row>
    <row r="480" spans="2:5" hidden="1">
      <c r="B480" s="13"/>
      <c r="C480" s="13"/>
      <c r="D480" s="13"/>
      <c r="E480" s="13"/>
    </row>
    <row r="481" spans="2:5" hidden="1">
      <c r="B481" s="13"/>
      <c r="C481" s="13"/>
      <c r="D481" s="13"/>
      <c r="E481" s="13"/>
    </row>
    <row r="482" spans="2:5" hidden="1">
      <c r="B482" s="13"/>
      <c r="C482" s="13"/>
      <c r="D482" s="13"/>
      <c r="E482" s="13"/>
    </row>
    <row r="483" spans="2:5" hidden="1">
      <c r="B483" s="13"/>
      <c r="C483" s="13"/>
      <c r="D483" s="13"/>
      <c r="E483" s="13"/>
    </row>
    <row r="484" spans="2:5" hidden="1">
      <c r="B484" s="13"/>
      <c r="C484" s="13"/>
      <c r="D484" s="13"/>
      <c r="E484" s="13"/>
    </row>
    <row r="485" spans="2:5" hidden="1">
      <c r="B485" s="13"/>
      <c r="C485" s="13"/>
      <c r="D485" s="13"/>
      <c r="E485" s="13"/>
    </row>
    <row r="486" spans="2:5" hidden="1">
      <c r="B486" s="13"/>
      <c r="C486" s="13"/>
      <c r="D486" s="13"/>
      <c r="E486" s="13"/>
    </row>
    <row r="487" spans="2:5" hidden="1">
      <c r="B487" s="13"/>
      <c r="C487" s="13"/>
      <c r="D487" s="13"/>
      <c r="E487" s="13"/>
    </row>
    <row r="488" spans="2:5" hidden="1">
      <c r="B488" s="13"/>
      <c r="C488" s="13"/>
      <c r="D488" s="13"/>
      <c r="E488" s="13"/>
    </row>
    <row r="489" spans="2:5" hidden="1">
      <c r="B489" s="13"/>
      <c r="C489" s="13"/>
      <c r="D489" s="13"/>
      <c r="E489" s="13"/>
    </row>
    <row r="490" spans="2:5" hidden="1">
      <c r="B490" s="13"/>
      <c r="C490" s="13"/>
      <c r="D490" s="13"/>
      <c r="E490" s="13"/>
    </row>
    <row r="491" spans="2:5" hidden="1">
      <c r="B491" s="13"/>
      <c r="C491" s="13"/>
      <c r="D491" s="13"/>
      <c r="E491" s="13"/>
    </row>
    <row r="492" spans="2:5" hidden="1">
      <c r="B492" s="13"/>
      <c r="C492" s="13"/>
      <c r="D492" s="13"/>
      <c r="E492" s="13"/>
    </row>
    <row r="493" spans="2:5" hidden="1">
      <c r="B493" s="13"/>
      <c r="C493" s="13"/>
      <c r="D493" s="13"/>
      <c r="E493" s="13"/>
    </row>
    <row r="494" spans="2:5" hidden="1">
      <c r="B494" s="13"/>
      <c r="C494" s="13"/>
      <c r="D494" s="13"/>
      <c r="E494" s="13"/>
    </row>
    <row r="495" spans="2:5" hidden="1">
      <c r="B495" s="13"/>
      <c r="C495" s="13"/>
      <c r="D495" s="13"/>
      <c r="E495" s="13"/>
    </row>
    <row r="496" spans="2:5" hidden="1">
      <c r="B496" s="13"/>
      <c r="C496" s="13"/>
      <c r="D496" s="13"/>
      <c r="E496" s="13"/>
    </row>
    <row r="497" spans="2:5" hidden="1">
      <c r="B497" s="13"/>
      <c r="C497" s="13"/>
      <c r="D497" s="13"/>
      <c r="E497" s="13"/>
    </row>
    <row r="498" spans="2:5" hidden="1">
      <c r="B498" s="13"/>
      <c r="C498" s="13"/>
      <c r="D498" s="13"/>
      <c r="E498" s="13"/>
    </row>
    <row r="499" spans="2:5" hidden="1">
      <c r="B499" s="13"/>
      <c r="C499" s="13"/>
      <c r="D499" s="13"/>
      <c r="E499" s="13"/>
    </row>
    <row r="500" spans="2:5" hidden="1">
      <c r="B500" s="13"/>
      <c r="C500" s="13"/>
      <c r="D500" s="13"/>
      <c r="E500" s="13"/>
    </row>
    <row r="501" spans="2:5" hidden="1">
      <c r="B501" s="13"/>
      <c r="C501" s="13"/>
      <c r="D501" s="13"/>
      <c r="E501" s="13"/>
    </row>
    <row r="502" spans="2:5" hidden="1">
      <c r="B502" s="13"/>
      <c r="C502" s="13"/>
      <c r="D502" s="13"/>
      <c r="E502" s="13"/>
    </row>
    <row r="503" spans="2:5" hidden="1">
      <c r="B503" s="13"/>
      <c r="C503" s="13"/>
      <c r="D503" s="13"/>
      <c r="E503" s="13"/>
    </row>
    <row r="504" spans="2:5" hidden="1">
      <c r="B504" s="13"/>
      <c r="C504" s="13"/>
      <c r="D504" s="13"/>
      <c r="E504" s="13"/>
    </row>
    <row r="505" spans="2:5" hidden="1">
      <c r="B505" s="13"/>
      <c r="C505" s="13"/>
      <c r="D505" s="13"/>
      <c r="E505" s="13"/>
    </row>
    <row r="506" spans="2:5" hidden="1">
      <c r="B506" s="13"/>
      <c r="C506" s="13"/>
      <c r="D506" s="13"/>
      <c r="E506" s="13"/>
    </row>
    <row r="507" spans="2:5" hidden="1">
      <c r="B507" s="13"/>
      <c r="C507" s="13"/>
      <c r="D507" s="13"/>
      <c r="E507" s="13"/>
    </row>
    <row r="508" spans="2:5" hidden="1">
      <c r="B508" s="13"/>
      <c r="C508" s="13"/>
      <c r="D508" s="13"/>
      <c r="E508" s="13"/>
    </row>
    <row r="509" spans="2:5" hidden="1">
      <c r="B509" s="13"/>
      <c r="C509" s="13"/>
      <c r="D509" s="13"/>
      <c r="E509" s="13"/>
    </row>
    <row r="510" spans="2:5" hidden="1">
      <c r="B510" s="13"/>
      <c r="C510" s="13"/>
      <c r="D510" s="13"/>
      <c r="E510" s="13"/>
    </row>
    <row r="511" spans="2:5" hidden="1">
      <c r="B511" s="13"/>
      <c r="C511" s="13"/>
      <c r="D511" s="13"/>
      <c r="E511" s="13"/>
    </row>
    <row r="512" spans="2:5" hidden="1">
      <c r="B512" s="13"/>
      <c r="C512" s="13"/>
      <c r="D512" s="13"/>
      <c r="E512" s="13"/>
    </row>
    <row r="513" spans="2:5" hidden="1">
      <c r="B513" s="13"/>
      <c r="C513" s="13"/>
      <c r="D513" s="13"/>
      <c r="E513" s="13"/>
    </row>
    <row r="514" spans="2:5" hidden="1">
      <c r="B514" s="13"/>
      <c r="C514" s="13"/>
      <c r="D514" s="13"/>
      <c r="E514" s="13"/>
    </row>
    <row r="515" spans="2:5" hidden="1">
      <c r="B515" s="13"/>
      <c r="C515" s="13"/>
      <c r="D515" s="13"/>
      <c r="E515" s="13"/>
    </row>
    <row r="516" spans="2:5" hidden="1">
      <c r="B516" s="13"/>
      <c r="C516" s="13"/>
      <c r="D516" s="13"/>
      <c r="E516" s="13"/>
    </row>
    <row r="517" spans="2:5" hidden="1">
      <c r="B517" s="13"/>
      <c r="C517" s="13"/>
      <c r="D517" s="13"/>
      <c r="E517" s="13"/>
    </row>
    <row r="518" spans="2:5" hidden="1">
      <c r="B518" s="13"/>
      <c r="C518" s="13"/>
      <c r="D518" s="13"/>
      <c r="E518" s="13"/>
    </row>
    <row r="519" spans="2:5" hidden="1">
      <c r="B519" s="13"/>
      <c r="C519" s="13"/>
      <c r="D519" s="13"/>
      <c r="E519" s="13"/>
    </row>
    <row r="520" spans="2:5" hidden="1">
      <c r="B520" s="13"/>
      <c r="C520" s="13"/>
      <c r="D520" s="13"/>
      <c r="E520" s="13"/>
    </row>
    <row r="521" spans="2:5" hidden="1">
      <c r="B521" s="13"/>
      <c r="C521" s="13"/>
      <c r="D521" s="13"/>
      <c r="E521" s="13"/>
    </row>
    <row r="522" spans="2:5" hidden="1">
      <c r="B522" s="13"/>
      <c r="C522" s="13"/>
      <c r="D522" s="13"/>
      <c r="E522" s="13"/>
    </row>
    <row r="523" spans="2:5" hidden="1">
      <c r="B523" s="13"/>
      <c r="C523" s="13"/>
      <c r="D523" s="13"/>
      <c r="E523" s="13"/>
    </row>
    <row r="524" spans="2:5" hidden="1">
      <c r="B524" s="13"/>
      <c r="C524" s="13"/>
      <c r="D524" s="13"/>
      <c r="E524" s="13"/>
    </row>
    <row r="525" spans="2:5" hidden="1">
      <c r="B525" s="13"/>
      <c r="C525" s="13"/>
      <c r="D525" s="13"/>
      <c r="E525" s="13"/>
    </row>
    <row r="526" spans="2:5" hidden="1">
      <c r="B526" s="13"/>
      <c r="C526" s="13"/>
      <c r="D526" s="13"/>
      <c r="E526" s="13"/>
    </row>
    <row r="527" spans="2:5" hidden="1">
      <c r="B527" s="13"/>
      <c r="C527" s="13"/>
      <c r="D527" s="13"/>
      <c r="E527" s="13"/>
    </row>
    <row r="528" spans="2:5" hidden="1">
      <c r="B528" s="13"/>
      <c r="C528" s="13"/>
      <c r="D528" s="13"/>
      <c r="E528" s="13"/>
    </row>
    <row r="529" spans="2:5" hidden="1">
      <c r="B529" s="13"/>
      <c r="C529" s="13"/>
      <c r="D529" s="13"/>
      <c r="E529" s="13"/>
    </row>
    <row r="530" spans="2:5" hidden="1">
      <c r="B530" s="13"/>
      <c r="C530" s="13"/>
      <c r="D530" s="13"/>
      <c r="E530" s="13"/>
    </row>
    <row r="531" spans="2:5" hidden="1">
      <c r="B531" s="13"/>
      <c r="C531" s="13"/>
      <c r="D531" s="13"/>
      <c r="E531" s="13"/>
    </row>
    <row r="532" spans="2:5" hidden="1">
      <c r="B532" s="13"/>
      <c r="C532" s="13"/>
      <c r="D532" s="13"/>
      <c r="E532" s="13"/>
    </row>
    <row r="533" spans="2:5" hidden="1">
      <c r="B533" s="13"/>
      <c r="C533" s="13"/>
      <c r="D533" s="13"/>
      <c r="E533" s="13"/>
    </row>
    <row r="534" spans="2:5" hidden="1">
      <c r="B534" s="13"/>
      <c r="C534" s="13"/>
      <c r="D534" s="13"/>
      <c r="E534" s="13"/>
    </row>
    <row r="535" spans="2:5" hidden="1">
      <c r="B535" s="13"/>
      <c r="C535" s="13"/>
      <c r="D535" s="13"/>
      <c r="E535" s="13"/>
    </row>
    <row r="536" spans="2:5" hidden="1">
      <c r="B536" s="13"/>
      <c r="C536" s="13"/>
      <c r="D536" s="13"/>
      <c r="E536" s="13"/>
    </row>
    <row r="537" spans="2:5" hidden="1">
      <c r="B537" s="13"/>
      <c r="C537" s="13"/>
      <c r="D537" s="13"/>
      <c r="E537" s="13"/>
    </row>
    <row r="538" spans="2:5" hidden="1">
      <c r="B538" s="13"/>
      <c r="C538" s="13"/>
      <c r="D538" s="13"/>
      <c r="E538" s="13"/>
    </row>
    <row r="539" spans="2:5" hidden="1">
      <c r="B539" s="13"/>
      <c r="C539" s="13"/>
      <c r="D539" s="13"/>
      <c r="E539" s="13"/>
    </row>
    <row r="540" spans="2:5" hidden="1">
      <c r="B540" s="13"/>
      <c r="C540" s="13"/>
      <c r="D540" s="13"/>
      <c r="E540" s="13"/>
    </row>
    <row r="541" spans="2:5" hidden="1">
      <c r="B541" s="13"/>
      <c r="C541" s="13"/>
      <c r="D541" s="13"/>
      <c r="E541" s="13"/>
    </row>
    <row r="542" spans="2:5" hidden="1">
      <c r="B542" s="13"/>
      <c r="C542" s="13"/>
      <c r="D542" s="13"/>
      <c r="E542" s="13"/>
    </row>
    <row r="543" spans="2:5" hidden="1">
      <c r="B543" s="13"/>
      <c r="C543" s="13"/>
      <c r="D543" s="13"/>
      <c r="E543" s="13"/>
    </row>
    <row r="544" spans="2:5" hidden="1">
      <c r="B544" s="13"/>
      <c r="C544" s="13"/>
      <c r="D544" s="13"/>
      <c r="E544" s="13"/>
    </row>
    <row r="545" spans="2:5" hidden="1">
      <c r="B545" s="13"/>
      <c r="C545" s="13"/>
      <c r="D545" s="13"/>
      <c r="E545" s="13"/>
    </row>
    <row r="546" spans="2:5" hidden="1">
      <c r="B546" s="13"/>
      <c r="C546" s="13"/>
      <c r="D546" s="13"/>
      <c r="E546" s="13"/>
    </row>
    <row r="547" spans="2:5" hidden="1">
      <c r="B547" s="13"/>
      <c r="C547" s="13"/>
      <c r="D547" s="13"/>
      <c r="E547" s="13"/>
    </row>
    <row r="548" spans="2:5" hidden="1">
      <c r="B548" s="13"/>
      <c r="C548" s="13"/>
      <c r="D548" s="13"/>
      <c r="E548" s="13"/>
    </row>
    <row r="549" spans="2:5" hidden="1">
      <c r="B549" s="13"/>
      <c r="C549" s="13"/>
      <c r="D549" s="13"/>
      <c r="E549" s="13"/>
    </row>
    <row r="550" spans="2:5" hidden="1">
      <c r="B550" s="13"/>
      <c r="C550" s="13"/>
      <c r="D550" s="13"/>
      <c r="E550" s="13"/>
    </row>
    <row r="551" spans="2:5" hidden="1">
      <c r="B551" s="13"/>
      <c r="C551" s="13"/>
      <c r="D551" s="13"/>
      <c r="E551" s="13"/>
    </row>
    <row r="552" spans="2:5" hidden="1">
      <c r="B552" s="13"/>
      <c r="C552" s="13"/>
      <c r="D552" s="13"/>
      <c r="E552" s="13"/>
    </row>
    <row r="553" spans="2:5" hidden="1">
      <c r="B553" s="13"/>
      <c r="C553" s="13"/>
      <c r="D553" s="13"/>
      <c r="E553" s="13"/>
    </row>
    <row r="554" spans="2:5" hidden="1">
      <c r="B554" s="13"/>
      <c r="C554" s="13"/>
      <c r="D554" s="13"/>
      <c r="E554" s="13"/>
    </row>
    <row r="555" spans="2:5" hidden="1">
      <c r="B555" s="13"/>
      <c r="C555" s="13"/>
      <c r="D555" s="13"/>
      <c r="E555" s="13"/>
    </row>
    <row r="556" spans="2:5" hidden="1">
      <c r="B556" s="13"/>
      <c r="C556" s="13"/>
      <c r="D556" s="13"/>
      <c r="E556" s="13"/>
    </row>
    <row r="557" spans="2:5" hidden="1">
      <c r="B557" s="13"/>
      <c r="C557" s="13"/>
      <c r="D557" s="13"/>
      <c r="E557" s="13"/>
    </row>
    <row r="558" spans="2:5" hidden="1">
      <c r="B558" s="13"/>
      <c r="C558" s="13"/>
      <c r="D558" s="13"/>
      <c r="E558" s="13"/>
    </row>
    <row r="559" spans="2:5" hidden="1">
      <c r="B559" s="13"/>
      <c r="C559" s="13"/>
      <c r="D559" s="13"/>
      <c r="E559" s="13"/>
    </row>
    <row r="560" spans="2:5" hidden="1">
      <c r="B560" s="13"/>
      <c r="C560" s="13"/>
      <c r="D560" s="13"/>
      <c r="E560" s="13"/>
    </row>
    <row r="561" spans="2:5" hidden="1">
      <c r="B561" s="13"/>
      <c r="C561" s="13"/>
      <c r="D561" s="13"/>
      <c r="E561" s="13"/>
    </row>
    <row r="562" spans="2:5" hidden="1">
      <c r="B562" s="13"/>
      <c r="C562" s="13"/>
      <c r="D562" s="13"/>
      <c r="E562" s="13"/>
    </row>
    <row r="563" spans="2:5" hidden="1">
      <c r="B563" s="13"/>
      <c r="C563" s="13"/>
      <c r="D563" s="13"/>
      <c r="E563" s="13"/>
    </row>
    <row r="564" spans="2:5" hidden="1">
      <c r="B564" s="13"/>
      <c r="C564" s="13"/>
      <c r="D564" s="13"/>
      <c r="E564" s="13"/>
    </row>
    <row r="565" spans="2:5" hidden="1">
      <c r="B565" s="13"/>
      <c r="C565" s="13"/>
      <c r="D565" s="13"/>
      <c r="E565" s="13"/>
    </row>
    <row r="566" spans="2:5" hidden="1">
      <c r="B566" s="13"/>
      <c r="C566" s="13"/>
      <c r="D566" s="13"/>
      <c r="E566" s="13"/>
    </row>
    <row r="567" spans="2:5" hidden="1">
      <c r="B567" s="13"/>
      <c r="C567" s="13"/>
      <c r="D567" s="13"/>
      <c r="E567" s="13"/>
    </row>
    <row r="568" spans="2:5" hidden="1">
      <c r="B568" s="13"/>
      <c r="C568" s="13"/>
      <c r="D568" s="13"/>
      <c r="E568" s="13"/>
    </row>
    <row r="569" spans="2:5" hidden="1">
      <c r="B569" s="13"/>
      <c r="C569" s="13"/>
      <c r="D569" s="13"/>
      <c r="E569" s="13"/>
    </row>
    <row r="570" spans="2:5" hidden="1">
      <c r="B570" s="13"/>
      <c r="C570" s="13"/>
      <c r="D570" s="13"/>
      <c r="E570" s="13"/>
    </row>
    <row r="571" spans="2:5" hidden="1">
      <c r="B571" s="13"/>
      <c r="C571" s="13"/>
      <c r="D571" s="13"/>
      <c r="E571" s="13"/>
    </row>
    <row r="572" spans="2:5" hidden="1">
      <c r="B572" s="13"/>
      <c r="C572" s="13"/>
      <c r="D572" s="13"/>
      <c r="E572" s="13"/>
    </row>
    <row r="573" spans="2:5" hidden="1">
      <c r="B573" s="13"/>
      <c r="C573" s="13"/>
      <c r="D573" s="13"/>
      <c r="E573" s="13"/>
    </row>
    <row r="574" spans="2:5" hidden="1">
      <c r="B574" s="13"/>
      <c r="C574" s="13"/>
      <c r="D574" s="13"/>
      <c r="E574" s="13"/>
    </row>
    <row r="575" spans="2:5" hidden="1">
      <c r="B575" s="13"/>
      <c r="C575" s="13"/>
      <c r="D575" s="13"/>
      <c r="E575" s="13"/>
    </row>
    <row r="576" spans="2:5" hidden="1">
      <c r="B576" s="13"/>
      <c r="C576" s="13"/>
      <c r="D576" s="13"/>
      <c r="E576" s="13"/>
    </row>
    <row r="577" spans="2:5" hidden="1">
      <c r="B577" s="13"/>
      <c r="C577" s="13"/>
      <c r="D577" s="13"/>
      <c r="E577" s="13"/>
    </row>
    <row r="578" spans="2:5" hidden="1">
      <c r="B578" s="13"/>
      <c r="C578" s="13"/>
      <c r="D578" s="13"/>
      <c r="E578" s="13"/>
    </row>
    <row r="579" spans="2:5" hidden="1">
      <c r="B579" s="13"/>
      <c r="C579" s="13"/>
      <c r="D579" s="13"/>
      <c r="E579" s="13"/>
    </row>
    <row r="580" spans="2:5" hidden="1">
      <c r="B580" s="13"/>
      <c r="C580" s="13"/>
      <c r="D580" s="13"/>
      <c r="E580" s="13"/>
    </row>
    <row r="581" spans="2:5" hidden="1">
      <c r="B581" s="13"/>
      <c r="C581" s="13"/>
      <c r="D581" s="13"/>
      <c r="E581" s="13"/>
    </row>
    <row r="582" spans="2:5" hidden="1">
      <c r="B582" s="13"/>
      <c r="C582" s="13"/>
      <c r="D582" s="13"/>
      <c r="E582" s="13"/>
    </row>
    <row r="583" spans="2:5" hidden="1">
      <c r="B583" s="13"/>
      <c r="C583" s="13"/>
      <c r="D583" s="13"/>
      <c r="E583" s="13"/>
    </row>
    <row r="584" spans="2:5" hidden="1">
      <c r="B584" s="13"/>
      <c r="C584" s="13"/>
      <c r="D584" s="13"/>
      <c r="E584" s="13"/>
    </row>
    <row r="585" spans="2:5" hidden="1">
      <c r="B585" s="13"/>
      <c r="C585" s="13"/>
      <c r="D585" s="13"/>
      <c r="E585" s="13"/>
    </row>
    <row r="586" spans="2:5" hidden="1">
      <c r="B586" s="13"/>
      <c r="C586" s="13"/>
      <c r="D586" s="13"/>
      <c r="E586" s="13"/>
    </row>
    <row r="587" spans="2:5" hidden="1">
      <c r="B587" s="13"/>
      <c r="C587" s="13"/>
      <c r="D587" s="13"/>
      <c r="E587" s="13"/>
    </row>
    <row r="588" spans="2:5" hidden="1">
      <c r="B588" s="13"/>
      <c r="C588" s="13"/>
      <c r="D588" s="13"/>
      <c r="E588" s="13"/>
    </row>
    <row r="589" spans="2:5" hidden="1">
      <c r="B589" s="13"/>
      <c r="C589" s="13"/>
      <c r="D589" s="13"/>
      <c r="E589" s="13"/>
    </row>
    <row r="590" spans="2:5" hidden="1">
      <c r="B590" s="13"/>
      <c r="C590" s="13"/>
      <c r="D590" s="13"/>
      <c r="E590" s="13"/>
    </row>
    <row r="591" spans="2:5" hidden="1">
      <c r="B591" s="13"/>
      <c r="C591" s="13"/>
      <c r="D591" s="13"/>
      <c r="E591" s="13"/>
    </row>
    <row r="592" spans="2:5" hidden="1">
      <c r="B592" s="13"/>
      <c r="C592" s="13"/>
      <c r="D592" s="13"/>
      <c r="E592" s="13"/>
    </row>
    <row r="593" spans="2:5" hidden="1">
      <c r="B593" s="13"/>
      <c r="C593" s="13"/>
      <c r="D593" s="13"/>
      <c r="E593" s="13"/>
    </row>
    <row r="594" spans="2:5" hidden="1">
      <c r="B594" s="13"/>
      <c r="C594" s="13"/>
      <c r="D594" s="13"/>
      <c r="E594" s="13"/>
    </row>
    <row r="595" spans="2:5" hidden="1">
      <c r="B595" s="13"/>
      <c r="C595" s="13"/>
      <c r="D595" s="13"/>
      <c r="E595" s="13"/>
    </row>
    <row r="596" spans="2:5" hidden="1">
      <c r="B596" s="13"/>
      <c r="C596" s="13"/>
      <c r="D596" s="13"/>
      <c r="E596" s="13"/>
    </row>
    <row r="597" spans="2:5" hidden="1">
      <c r="B597" s="13"/>
      <c r="C597" s="13"/>
      <c r="D597" s="13"/>
      <c r="E597" s="13"/>
    </row>
    <row r="598" spans="2:5" hidden="1">
      <c r="B598" s="13"/>
      <c r="C598" s="13"/>
      <c r="D598" s="13"/>
      <c r="E598" s="13"/>
    </row>
    <row r="599" spans="2:5" hidden="1">
      <c r="B599" s="13"/>
      <c r="C599" s="13"/>
      <c r="D599" s="13"/>
      <c r="E599" s="13"/>
    </row>
    <row r="600" spans="2:5" hidden="1">
      <c r="B600" s="13"/>
      <c r="C600" s="13"/>
      <c r="D600" s="13"/>
      <c r="E600" s="13"/>
    </row>
    <row r="601" spans="2:5" hidden="1">
      <c r="B601" s="13"/>
      <c r="C601" s="13"/>
      <c r="D601" s="13"/>
      <c r="E601" s="13"/>
    </row>
    <row r="602" spans="2:5" hidden="1">
      <c r="B602" s="13"/>
      <c r="C602" s="13"/>
      <c r="D602" s="13"/>
      <c r="E602" s="13"/>
    </row>
    <row r="603" spans="2:5" hidden="1">
      <c r="B603" s="13"/>
      <c r="C603" s="13"/>
      <c r="D603" s="13"/>
      <c r="E603" s="13"/>
    </row>
    <row r="604" spans="2:5" hidden="1">
      <c r="B604" s="13"/>
      <c r="C604" s="13"/>
      <c r="D604" s="13"/>
      <c r="E604" s="13"/>
    </row>
    <row r="605" spans="2:5" hidden="1">
      <c r="B605" s="13"/>
      <c r="C605" s="13"/>
      <c r="D605" s="13"/>
      <c r="E605" s="13"/>
    </row>
    <row r="606" spans="2:5" hidden="1">
      <c r="B606" s="13"/>
      <c r="C606" s="13"/>
      <c r="D606" s="13"/>
      <c r="E606" s="13"/>
    </row>
    <row r="607" spans="2:5" hidden="1">
      <c r="B607" s="13"/>
      <c r="C607" s="13"/>
      <c r="D607" s="13"/>
      <c r="E607" s="13"/>
    </row>
    <row r="608" spans="2:5" hidden="1">
      <c r="B608" s="13"/>
      <c r="C608" s="13"/>
      <c r="D608" s="13"/>
      <c r="E608" s="13"/>
    </row>
    <row r="609" spans="2:5" hidden="1">
      <c r="B609" s="13"/>
      <c r="C609" s="13"/>
      <c r="D609" s="13"/>
      <c r="E609" s="13"/>
    </row>
    <row r="610" spans="2:5" hidden="1">
      <c r="B610" s="13"/>
      <c r="C610" s="13"/>
      <c r="D610" s="13"/>
      <c r="E610" s="13"/>
    </row>
    <row r="611" spans="2:5" hidden="1">
      <c r="B611" s="13"/>
      <c r="C611" s="13"/>
      <c r="D611" s="13"/>
      <c r="E611" s="13"/>
    </row>
    <row r="612" spans="2:5" hidden="1">
      <c r="B612" s="13"/>
      <c r="C612" s="13"/>
      <c r="D612" s="13"/>
      <c r="E612" s="13"/>
    </row>
    <row r="613" spans="2:5" hidden="1">
      <c r="B613" s="13"/>
      <c r="C613" s="13"/>
      <c r="D613" s="13"/>
      <c r="E613" s="13"/>
    </row>
    <row r="614" spans="2:5" hidden="1">
      <c r="B614" s="13"/>
      <c r="C614" s="13"/>
      <c r="D614" s="13"/>
      <c r="E614" s="13"/>
    </row>
    <row r="615" spans="2:5" hidden="1">
      <c r="B615" s="13"/>
      <c r="C615" s="13"/>
      <c r="D615" s="13"/>
      <c r="E615" s="13"/>
    </row>
    <row r="616" spans="2:5" hidden="1">
      <c r="B616" s="13"/>
      <c r="C616" s="13"/>
      <c r="D616" s="13"/>
      <c r="E616" s="13"/>
    </row>
    <row r="617" spans="2:5" hidden="1">
      <c r="B617" s="13"/>
      <c r="C617" s="13"/>
      <c r="D617" s="13"/>
      <c r="E617" s="13"/>
    </row>
    <row r="618" spans="2:5" hidden="1">
      <c r="B618" s="13"/>
      <c r="C618" s="13"/>
      <c r="D618" s="13"/>
      <c r="E618" s="13"/>
    </row>
    <row r="619" spans="2:5" hidden="1">
      <c r="B619" s="13"/>
      <c r="C619" s="13"/>
      <c r="D619" s="13"/>
      <c r="E619" s="13"/>
    </row>
    <row r="620" spans="2:5" hidden="1">
      <c r="B620" s="13"/>
      <c r="C620" s="13"/>
      <c r="D620" s="13"/>
      <c r="E620" s="13"/>
    </row>
    <row r="621" spans="2:5" hidden="1">
      <c r="B621" s="13"/>
      <c r="C621" s="13"/>
      <c r="D621" s="13"/>
      <c r="E621" s="13"/>
    </row>
    <row r="622" spans="2:5" hidden="1">
      <c r="B622" s="13"/>
      <c r="C622" s="13"/>
      <c r="D622" s="13"/>
      <c r="E622" s="13"/>
    </row>
    <row r="623" spans="2:5" hidden="1">
      <c r="B623" s="13"/>
      <c r="C623" s="13"/>
      <c r="D623" s="13"/>
      <c r="E623" s="13"/>
    </row>
    <row r="624" spans="2:5" hidden="1">
      <c r="B624" s="13"/>
      <c r="C624" s="13"/>
      <c r="D624" s="13"/>
      <c r="E624" s="13"/>
    </row>
    <row r="625" spans="2:5" hidden="1">
      <c r="B625" s="13"/>
      <c r="C625" s="13"/>
      <c r="D625" s="13"/>
      <c r="E625" s="13"/>
    </row>
    <row r="626" spans="2:5" hidden="1">
      <c r="B626" s="13"/>
      <c r="C626" s="13"/>
      <c r="D626" s="13"/>
      <c r="E626" s="13"/>
    </row>
    <row r="627" spans="2:5" hidden="1">
      <c r="B627" s="13"/>
      <c r="C627" s="13"/>
      <c r="D627" s="13"/>
      <c r="E627" s="13"/>
    </row>
    <row r="628" spans="2:5" hidden="1">
      <c r="B628" s="13"/>
      <c r="C628" s="13"/>
      <c r="D628" s="13"/>
      <c r="E628" s="13"/>
    </row>
    <row r="629" spans="2:5" hidden="1">
      <c r="B629" s="13"/>
      <c r="C629" s="13"/>
      <c r="D629" s="13"/>
      <c r="E629" s="13"/>
    </row>
    <row r="630" spans="2:5" hidden="1">
      <c r="B630" s="13"/>
      <c r="C630" s="13"/>
      <c r="D630" s="13"/>
      <c r="E630" s="13"/>
    </row>
    <row r="631" spans="2:5" hidden="1">
      <c r="B631" s="13"/>
      <c r="C631" s="13"/>
      <c r="D631" s="13"/>
      <c r="E631" s="13"/>
    </row>
    <row r="632" spans="2:5" hidden="1">
      <c r="B632" s="13"/>
      <c r="C632" s="13"/>
      <c r="D632" s="13"/>
      <c r="E632" s="13"/>
    </row>
    <row r="633" spans="2:5" hidden="1">
      <c r="B633" s="13"/>
      <c r="C633" s="13"/>
      <c r="D633" s="13"/>
      <c r="E633" s="13"/>
    </row>
    <row r="634" spans="2:5" hidden="1">
      <c r="B634" s="13"/>
      <c r="C634" s="13"/>
      <c r="D634" s="13"/>
      <c r="E634" s="13"/>
    </row>
    <row r="635" spans="2:5" hidden="1">
      <c r="B635" s="13"/>
      <c r="C635" s="13"/>
      <c r="D635" s="13"/>
      <c r="E635" s="13"/>
    </row>
    <row r="636" spans="2:5" hidden="1">
      <c r="B636" s="13"/>
      <c r="C636" s="13"/>
      <c r="D636" s="13"/>
      <c r="E636" s="13"/>
    </row>
    <row r="637" spans="2:5" hidden="1">
      <c r="B637" s="13"/>
      <c r="C637" s="13"/>
      <c r="D637" s="13"/>
      <c r="E637" s="13"/>
    </row>
    <row r="638" spans="2:5" hidden="1">
      <c r="B638" s="13"/>
      <c r="C638" s="13"/>
      <c r="D638" s="13"/>
      <c r="E638" s="13"/>
    </row>
    <row r="639" spans="2:5" hidden="1">
      <c r="B639" s="13"/>
      <c r="C639" s="13"/>
      <c r="D639" s="13"/>
      <c r="E639" s="13"/>
    </row>
    <row r="640" spans="2:5" hidden="1">
      <c r="B640" s="13"/>
      <c r="C640" s="13"/>
      <c r="D640" s="13"/>
      <c r="E640" s="13"/>
    </row>
    <row r="641" spans="2:5" hidden="1">
      <c r="B641" s="13"/>
      <c r="C641" s="13"/>
      <c r="D641" s="13"/>
      <c r="E641" s="13"/>
    </row>
    <row r="642" spans="2:5" hidden="1">
      <c r="B642" s="13"/>
      <c r="C642" s="13"/>
      <c r="D642" s="13"/>
      <c r="E642" s="13"/>
    </row>
    <row r="643" spans="2:5" hidden="1">
      <c r="B643" s="13"/>
      <c r="C643" s="13"/>
      <c r="D643" s="13"/>
      <c r="E643" s="13"/>
    </row>
    <row r="644" spans="2:5" hidden="1">
      <c r="B644" s="13"/>
      <c r="C644" s="13"/>
      <c r="D644" s="13"/>
      <c r="E644" s="13"/>
    </row>
    <row r="645" spans="2:5" hidden="1">
      <c r="B645" s="13"/>
      <c r="C645" s="13"/>
      <c r="D645" s="13"/>
      <c r="E645" s="13"/>
    </row>
    <row r="646" spans="2:5" hidden="1">
      <c r="B646" s="13"/>
      <c r="C646" s="13"/>
      <c r="D646" s="13"/>
      <c r="E646" s="13"/>
    </row>
    <row r="647" spans="2:5" hidden="1">
      <c r="B647" s="13"/>
      <c r="C647" s="13"/>
      <c r="D647" s="13"/>
      <c r="E647" s="13"/>
    </row>
    <row r="648" spans="2:5" hidden="1">
      <c r="B648" s="13"/>
      <c r="C648" s="13"/>
      <c r="D648" s="13"/>
      <c r="E648" s="13"/>
    </row>
    <row r="649" spans="2:5" hidden="1">
      <c r="B649" s="13"/>
      <c r="C649" s="13"/>
      <c r="D649" s="13"/>
      <c r="E649" s="13"/>
    </row>
    <row r="650" spans="2:5" hidden="1">
      <c r="B650" s="13"/>
      <c r="C650" s="13"/>
      <c r="D650" s="13"/>
      <c r="E650" s="13"/>
    </row>
    <row r="651" spans="2:5" hidden="1">
      <c r="B651" s="13"/>
      <c r="C651" s="13"/>
      <c r="D651" s="13"/>
      <c r="E651" s="13"/>
    </row>
    <row r="652" spans="2:5" hidden="1">
      <c r="B652" s="13"/>
      <c r="C652" s="13"/>
      <c r="D652" s="13"/>
      <c r="E652" s="13"/>
    </row>
    <row r="653" spans="2:5" hidden="1">
      <c r="B653" s="13"/>
      <c r="C653" s="13"/>
      <c r="D653" s="13"/>
      <c r="E653" s="13"/>
    </row>
    <row r="654" spans="2:5" hidden="1">
      <c r="B654" s="13"/>
      <c r="C654" s="13"/>
      <c r="D654" s="13"/>
      <c r="E654" s="13"/>
    </row>
    <row r="655" spans="2:5" hidden="1">
      <c r="B655" s="13"/>
      <c r="C655" s="13"/>
      <c r="D655" s="13"/>
      <c r="E655" s="13"/>
    </row>
    <row r="656" spans="2:5" hidden="1">
      <c r="B656" s="13"/>
      <c r="C656" s="13"/>
      <c r="D656" s="13"/>
      <c r="E656" s="13"/>
    </row>
    <row r="657" spans="2:5" hidden="1">
      <c r="B657" s="13"/>
      <c r="C657" s="13"/>
      <c r="D657" s="13"/>
      <c r="E657" s="13"/>
    </row>
    <row r="658" spans="2:5" hidden="1">
      <c r="B658" s="13"/>
      <c r="C658" s="13"/>
      <c r="D658" s="13"/>
      <c r="E658" s="13"/>
    </row>
    <row r="659" spans="2:5" hidden="1">
      <c r="B659" s="13"/>
      <c r="C659" s="13"/>
      <c r="D659" s="13"/>
      <c r="E659" s="13"/>
    </row>
    <row r="660" spans="2:5" hidden="1">
      <c r="B660" s="13"/>
      <c r="C660" s="13"/>
      <c r="D660" s="13"/>
      <c r="E660" s="13"/>
    </row>
    <row r="661" spans="2:5" hidden="1">
      <c r="B661" s="13"/>
      <c r="C661" s="13"/>
      <c r="D661" s="13"/>
      <c r="E661" s="13"/>
    </row>
    <row r="662" spans="2:5" hidden="1">
      <c r="B662" s="13"/>
      <c r="C662" s="13"/>
      <c r="D662" s="13"/>
      <c r="E662" s="13"/>
    </row>
    <row r="663" spans="2:5" hidden="1">
      <c r="B663" s="13"/>
      <c r="C663" s="13"/>
      <c r="D663" s="13"/>
      <c r="E663" s="13"/>
    </row>
    <row r="664" spans="2:5" hidden="1">
      <c r="B664" s="13"/>
      <c r="C664" s="13"/>
      <c r="D664" s="13"/>
      <c r="E664" s="13"/>
    </row>
    <row r="665" spans="2:5" hidden="1">
      <c r="B665" s="13"/>
      <c r="C665" s="13"/>
      <c r="D665" s="13"/>
      <c r="E665" s="13"/>
    </row>
    <row r="666" spans="2:5" hidden="1">
      <c r="B666" s="13"/>
      <c r="C666" s="13"/>
      <c r="D666" s="13"/>
      <c r="E666" s="13"/>
    </row>
    <row r="667" spans="2:5" hidden="1">
      <c r="B667" s="13"/>
      <c r="C667" s="13"/>
      <c r="D667" s="13"/>
      <c r="E667" s="13"/>
    </row>
    <row r="668" spans="2:5" hidden="1">
      <c r="B668" s="13"/>
      <c r="C668" s="13"/>
      <c r="D668" s="13"/>
      <c r="E668" s="13"/>
    </row>
    <row r="669" spans="2:5" hidden="1">
      <c r="B669" s="13"/>
      <c r="C669" s="13"/>
      <c r="D669" s="13"/>
      <c r="E669" s="13"/>
    </row>
    <row r="670" spans="2:5" hidden="1">
      <c r="B670" s="13"/>
      <c r="C670" s="13"/>
      <c r="D670" s="13"/>
      <c r="E670" s="13"/>
    </row>
    <row r="671" spans="2:5" hidden="1">
      <c r="B671" s="13"/>
      <c r="C671" s="13"/>
      <c r="D671" s="13"/>
      <c r="E671" s="13"/>
    </row>
    <row r="672" spans="2:5" hidden="1">
      <c r="B672" s="13"/>
      <c r="C672" s="13"/>
      <c r="D672" s="13"/>
      <c r="E672" s="13"/>
    </row>
    <row r="673" spans="2:5" hidden="1">
      <c r="B673" s="13"/>
      <c r="C673" s="13"/>
      <c r="D673" s="13"/>
      <c r="E673" s="13"/>
    </row>
    <row r="674" spans="2:5" hidden="1">
      <c r="B674" s="13"/>
      <c r="C674" s="13"/>
      <c r="D674" s="13"/>
      <c r="E674" s="13"/>
    </row>
    <row r="675" spans="2:5" hidden="1">
      <c r="B675" s="13"/>
      <c r="C675" s="13"/>
      <c r="D675" s="13"/>
      <c r="E675" s="13"/>
    </row>
    <row r="676" spans="2:5" hidden="1">
      <c r="B676" s="13"/>
      <c r="C676" s="13"/>
      <c r="D676" s="13"/>
      <c r="E676" s="13"/>
    </row>
    <row r="677" spans="2:5" hidden="1">
      <c r="B677" s="13"/>
      <c r="C677" s="13"/>
      <c r="D677" s="13"/>
      <c r="E677" s="13"/>
    </row>
    <row r="678" spans="2:5" hidden="1">
      <c r="B678" s="13"/>
      <c r="C678" s="13"/>
      <c r="D678" s="13"/>
      <c r="E678" s="13"/>
    </row>
    <row r="679" spans="2:5" hidden="1">
      <c r="B679" s="13"/>
      <c r="C679" s="13"/>
      <c r="D679" s="13"/>
      <c r="E679" s="13"/>
    </row>
    <row r="680" spans="2:5" hidden="1">
      <c r="B680" s="13"/>
      <c r="C680" s="13"/>
      <c r="D680" s="13"/>
      <c r="E680" s="13"/>
    </row>
    <row r="681" spans="2:5" hidden="1">
      <c r="B681" s="13"/>
      <c r="C681" s="13"/>
      <c r="D681" s="13"/>
      <c r="E681" s="13"/>
    </row>
    <row r="682" spans="2:5" hidden="1">
      <c r="B682" s="13"/>
      <c r="C682" s="13"/>
      <c r="D682" s="13"/>
      <c r="E682" s="13"/>
    </row>
    <row r="683" spans="2:5" hidden="1">
      <c r="B683" s="13"/>
      <c r="C683" s="13"/>
      <c r="D683" s="13"/>
      <c r="E683" s="13"/>
    </row>
    <row r="684" spans="2:5" hidden="1">
      <c r="B684" s="13"/>
      <c r="C684" s="13"/>
      <c r="D684" s="13"/>
      <c r="E684" s="13"/>
    </row>
    <row r="685" spans="2:5" hidden="1">
      <c r="B685" s="13"/>
      <c r="C685" s="13"/>
      <c r="D685" s="13"/>
      <c r="E685" s="13"/>
    </row>
    <row r="686" spans="2:5" hidden="1">
      <c r="B686" s="13"/>
      <c r="C686" s="13"/>
      <c r="D686" s="13"/>
      <c r="E686" s="13"/>
    </row>
    <row r="687" spans="2:5" hidden="1">
      <c r="B687" s="13"/>
      <c r="C687" s="13"/>
      <c r="D687" s="13"/>
      <c r="E687" s="13"/>
    </row>
    <row r="688" spans="2:5" hidden="1">
      <c r="B688" s="13"/>
      <c r="C688" s="13"/>
      <c r="D688" s="13"/>
      <c r="E688" s="13"/>
    </row>
    <row r="689" spans="2:5" hidden="1">
      <c r="B689" s="13"/>
      <c r="C689" s="13"/>
      <c r="D689" s="13"/>
      <c r="E689" s="13"/>
    </row>
    <row r="690" spans="2:5" hidden="1">
      <c r="B690" s="13"/>
      <c r="C690" s="13"/>
      <c r="D690" s="13"/>
      <c r="E690" s="13"/>
    </row>
    <row r="691" spans="2:5" hidden="1">
      <c r="B691" s="13"/>
      <c r="C691" s="13"/>
      <c r="D691" s="13"/>
      <c r="E691" s="13"/>
    </row>
    <row r="692" spans="2:5" hidden="1">
      <c r="B692" s="13"/>
      <c r="C692" s="13"/>
      <c r="D692" s="13"/>
      <c r="E692" s="13"/>
    </row>
    <row r="693" spans="2:5" hidden="1">
      <c r="B693" s="13"/>
      <c r="C693" s="13"/>
      <c r="D693" s="13"/>
      <c r="E693" s="13"/>
    </row>
    <row r="694" spans="2:5" hidden="1">
      <c r="B694" s="13"/>
      <c r="C694" s="13"/>
      <c r="D694" s="13"/>
      <c r="E694" s="13"/>
    </row>
    <row r="695" spans="2:5" hidden="1">
      <c r="B695" s="13"/>
      <c r="C695" s="13"/>
      <c r="D695" s="13"/>
      <c r="E695" s="13"/>
    </row>
    <row r="696" spans="2:5" hidden="1">
      <c r="B696" s="13"/>
      <c r="C696" s="13"/>
      <c r="D696" s="13"/>
      <c r="E696" s="13"/>
    </row>
    <row r="697" spans="2:5" hidden="1">
      <c r="B697" s="13"/>
      <c r="C697" s="13"/>
      <c r="D697" s="13"/>
      <c r="E697" s="13"/>
    </row>
    <row r="698" spans="2:5" hidden="1">
      <c r="B698" s="13"/>
      <c r="C698" s="13"/>
      <c r="D698" s="13"/>
      <c r="E698" s="13"/>
    </row>
    <row r="699" spans="2:5" hidden="1">
      <c r="B699" s="13"/>
      <c r="C699" s="13"/>
      <c r="D699" s="13"/>
      <c r="E699" s="13"/>
    </row>
    <row r="700" spans="2:5" hidden="1">
      <c r="B700" s="13"/>
      <c r="C700" s="13"/>
      <c r="D700" s="13"/>
      <c r="E700" s="13"/>
    </row>
    <row r="701" spans="2:5" hidden="1">
      <c r="B701" s="13"/>
      <c r="C701" s="13"/>
      <c r="D701" s="13"/>
      <c r="E701" s="13"/>
    </row>
    <row r="702" spans="2:5" hidden="1">
      <c r="B702" s="13"/>
      <c r="C702" s="13"/>
      <c r="D702" s="13"/>
      <c r="E702" s="13"/>
    </row>
    <row r="703" spans="2:5" hidden="1">
      <c r="B703" s="13"/>
      <c r="C703" s="13"/>
      <c r="D703" s="13"/>
      <c r="E703" s="13"/>
    </row>
    <row r="704" spans="2:5" hidden="1">
      <c r="B704" s="13"/>
      <c r="C704" s="13"/>
      <c r="D704" s="13"/>
      <c r="E704" s="13"/>
    </row>
    <row r="705" spans="2:5" hidden="1">
      <c r="B705" s="13"/>
      <c r="C705" s="13"/>
      <c r="D705" s="13"/>
      <c r="E705" s="13"/>
    </row>
    <row r="706" spans="2:5" hidden="1">
      <c r="B706" s="13"/>
      <c r="C706" s="13"/>
      <c r="D706" s="13"/>
      <c r="E706" s="13"/>
    </row>
    <row r="707" spans="2:5" hidden="1">
      <c r="B707" s="13"/>
      <c r="C707" s="13"/>
      <c r="D707" s="13"/>
      <c r="E707" s="13"/>
    </row>
    <row r="708" spans="2:5" hidden="1">
      <c r="B708" s="13"/>
      <c r="C708" s="13"/>
      <c r="D708" s="13"/>
      <c r="E708" s="13"/>
    </row>
    <row r="709" spans="2:5" hidden="1">
      <c r="B709" s="13"/>
      <c r="C709" s="13"/>
      <c r="D709" s="13"/>
      <c r="E709" s="13"/>
    </row>
    <row r="710" spans="2:5" hidden="1">
      <c r="B710" s="13"/>
      <c r="C710" s="13"/>
      <c r="D710" s="13"/>
      <c r="E710" s="13"/>
    </row>
    <row r="711" spans="2:5" hidden="1">
      <c r="B711" s="13"/>
      <c r="C711" s="13"/>
      <c r="D711" s="13"/>
      <c r="E711" s="13"/>
    </row>
    <row r="712" spans="2:5" hidden="1">
      <c r="B712" s="13"/>
      <c r="C712" s="13"/>
      <c r="D712" s="13"/>
      <c r="E712" s="13"/>
    </row>
    <row r="713" spans="2:5" hidden="1">
      <c r="B713" s="13"/>
      <c r="C713" s="13"/>
      <c r="D713" s="13"/>
      <c r="E713" s="13"/>
    </row>
    <row r="714" spans="2:5" hidden="1">
      <c r="B714" s="13"/>
      <c r="C714" s="13"/>
      <c r="D714" s="13"/>
      <c r="E714" s="13"/>
    </row>
    <row r="715" spans="2:5" hidden="1">
      <c r="B715" s="13"/>
      <c r="C715" s="13"/>
      <c r="D715" s="13"/>
      <c r="E715" s="13"/>
    </row>
    <row r="716" spans="2:5" hidden="1">
      <c r="B716" s="13"/>
      <c r="C716" s="13"/>
      <c r="D716" s="13"/>
      <c r="E716" s="13"/>
    </row>
    <row r="717" spans="2:5" hidden="1">
      <c r="B717" s="13"/>
      <c r="C717" s="13"/>
      <c r="D717" s="13"/>
      <c r="E717" s="13"/>
    </row>
    <row r="718" spans="2:5" hidden="1">
      <c r="B718" s="13"/>
      <c r="C718" s="13"/>
      <c r="D718" s="13"/>
      <c r="E718" s="13"/>
    </row>
    <row r="719" spans="2:5" hidden="1">
      <c r="B719" s="13"/>
      <c r="C719" s="13"/>
      <c r="D719" s="13"/>
      <c r="E719" s="13"/>
    </row>
    <row r="720" spans="2:5" hidden="1">
      <c r="B720" s="13"/>
      <c r="C720" s="13"/>
      <c r="D720" s="13"/>
      <c r="E720" s="13"/>
    </row>
    <row r="721" spans="2:5" hidden="1">
      <c r="B721" s="13"/>
      <c r="C721" s="13"/>
      <c r="D721" s="13"/>
      <c r="E721" s="13"/>
    </row>
    <row r="722" spans="2:5" hidden="1">
      <c r="B722" s="13"/>
      <c r="C722" s="13"/>
      <c r="D722" s="13"/>
      <c r="E722" s="13"/>
    </row>
    <row r="723" spans="2:5" hidden="1">
      <c r="B723" s="13"/>
      <c r="C723" s="13"/>
      <c r="D723" s="13"/>
      <c r="E723" s="13"/>
    </row>
    <row r="724" spans="2:5" hidden="1">
      <c r="B724" s="13"/>
      <c r="C724" s="13"/>
      <c r="D724" s="13"/>
      <c r="E724" s="13"/>
    </row>
    <row r="725" spans="2:5" hidden="1">
      <c r="B725" s="13"/>
      <c r="C725" s="13"/>
      <c r="D725" s="13"/>
      <c r="E725" s="13"/>
    </row>
    <row r="726" spans="2:5" hidden="1">
      <c r="B726" s="13"/>
      <c r="C726" s="13"/>
      <c r="D726" s="13"/>
      <c r="E726" s="13"/>
    </row>
    <row r="727" spans="2:5" hidden="1">
      <c r="B727" s="13"/>
      <c r="C727" s="13"/>
      <c r="D727" s="13"/>
      <c r="E727" s="13"/>
    </row>
    <row r="728" spans="2:5" hidden="1">
      <c r="B728" s="13"/>
      <c r="C728" s="13"/>
      <c r="D728" s="13"/>
      <c r="E728" s="13"/>
    </row>
    <row r="729" spans="2:5" hidden="1">
      <c r="B729" s="13"/>
      <c r="C729" s="13"/>
      <c r="D729" s="13"/>
      <c r="E729" s="13"/>
    </row>
    <row r="730" spans="2:5" hidden="1">
      <c r="B730" s="13"/>
      <c r="C730" s="13"/>
      <c r="D730" s="13"/>
      <c r="E730" s="13"/>
    </row>
    <row r="731" spans="2:5" hidden="1">
      <c r="B731" s="13"/>
      <c r="C731" s="13"/>
      <c r="D731" s="13"/>
      <c r="E731" s="13"/>
    </row>
    <row r="732" spans="2:5" hidden="1">
      <c r="B732" s="13"/>
      <c r="C732" s="13"/>
      <c r="D732" s="13"/>
      <c r="E732" s="13"/>
    </row>
    <row r="733" spans="2:5" hidden="1">
      <c r="B733" s="13"/>
      <c r="C733" s="13"/>
      <c r="D733" s="13"/>
      <c r="E733" s="13"/>
    </row>
    <row r="734" spans="2:5" hidden="1">
      <c r="B734" s="13"/>
      <c r="C734" s="13"/>
      <c r="D734" s="13"/>
      <c r="E734" s="13"/>
    </row>
    <row r="735" spans="2:5" hidden="1">
      <c r="B735" s="13"/>
      <c r="C735" s="13"/>
      <c r="D735" s="13"/>
      <c r="E735" s="13"/>
    </row>
    <row r="736" spans="2:5" hidden="1">
      <c r="B736" s="13"/>
      <c r="C736" s="13"/>
      <c r="D736" s="13"/>
      <c r="E736" s="13"/>
    </row>
    <row r="737" spans="2:5" hidden="1">
      <c r="B737" s="13"/>
      <c r="C737" s="13"/>
      <c r="D737" s="13"/>
      <c r="E737" s="13"/>
    </row>
    <row r="738" spans="2:5" hidden="1">
      <c r="B738" s="13"/>
      <c r="C738" s="13"/>
      <c r="D738" s="13"/>
      <c r="E738" s="13"/>
    </row>
    <row r="739" spans="2:5" hidden="1">
      <c r="B739" s="13"/>
      <c r="C739" s="13"/>
      <c r="D739" s="13"/>
      <c r="E739" s="13"/>
    </row>
    <row r="740" spans="2:5" hidden="1">
      <c r="B740" s="13"/>
      <c r="C740" s="13"/>
      <c r="D740" s="13"/>
      <c r="E740" s="13"/>
    </row>
    <row r="741" spans="2:5" hidden="1">
      <c r="B741" s="13"/>
      <c r="C741" s="13"/>
      <c r="D741" s="13"/>
      <c r="E741" s="13"/>
    </row>
    <row r="742" spans="2:5" hidden="1">
      <c r="B742" s="13"/>
      <c r="C742" s="13"/>
      <c r="D742" s="13"/>
      <c r="E742" s="13"/>
    </row>
    <row r="743" spans="2:5" hidden="1">
      <c r="B743" s="13"/>
      <c r="C743" s="13"/>
      <c r="D743" s="13"/>
      <c r="E743" s="13"/>
    </row>
    <row r="744" spans="2:5" hidden="1">
      <c r="B744" s="13"/>
      <c r="C744" s="13"/>
      <c r="D744" s="13"/>
      <c r="E744" s="13"/>
    </row>
    <row r="745" spans="2:5" hidden="1">
      <c r="B745" s="13"/>
      <c r="C745" s="13"/>
      <c r="D745" s="13"/>
      <c r="E745" s="13"/>
    </row>
    <row r="746" spans="2:5" hidden="1">
      <c r="B746" s="13"/>
      <c r="C746" s="13"/>
      <c r="D746" s="13"/>
      <c r="E746" s="13"/>
    </row>
    <row r="747" spans="2:5" hidden="1">
      <c r="B747" s="13"/>
      <c r="C747" s="13"/>
      <c r="D747" s="13"/>
      <c r="E747" s="13"/>
    </row>
    <row r="748" spans="2:5" hidden="1">
      <c r="B748" s="13"/>
      <c r="C748" s="13"/>
      <c r="D748" s="13"/>
      <c r="E748" s="13"/>
    </row>
    <row r="749" spans="2:5" hidden="1">
      <c r="B749" s="13"/>
      <c r="C749" s="13"/>
      <c r="D749" s="13"/>
      <c r="E749" s="13"/>
    </row>
    <row r="750" spans="2:5" hidden="1">
      <c r="B750" s="13"/>
      <c r="C750" s="13"/>
      <c r="D750" s="13"/>
      <c r="E750" s="13"/>
    </row>
    <row r="751" spans="2:5" hidden="1">
      <c r="B751" s="13"/>
      <c r="C751" s="13"/>
      <c r="D751" s="13"/>
      <c r="E751" s="13"/>
    </row>
    <row r="752" spans="2:5" hidden="1">
      <c r="B752" s="13"/>
      <c r="C752" s="13"/>
      <c r="D752" s="13"/>
      <c r="E752" s="13"/>
    </row>
    <row r="753" spans="2:5" hidden="1">
      <c r="B753" s="13"/>
      <c r="C753" s="13"/>
      <c r="D753" s="13"/>
      <c r="E753" s="13"/>
    </row>
    <row r="754" spans="2:5" hidden="1">
      <c r="B754" s="13"/>
      <c r="C754" s="13"/>
      <c r="D754" s="13"/>
      <c r="E754" s="13"/>
    </row>
    <row r="755" spans="2:5" hidden="1">
      <c r="B755" s="13"/>
      <c r="C755" s="13"/>
      <c r="D755" s="13"/>
      <c r="E755" s="13"/>
    </row>
    <row r="756" spans="2:5" hidden="1">
      <c r="B756" s="13"/>
      <c r="C756" s="13"/>
      <c r="D756" s="13"/>
      <c r="E756" s="13"/>
    </row>
    <row r="757" spans="2:5" hidden="1">
      <c r="B757" s="13"/>
      <c r="C757" s="13"/>
      <c r="D757" s="13"/>
      <c r="E757" s="13"/>
    </row>
    <row r="758" spans="2:5" hidden="1">
      <c r="B758" s="13"/>
      <c r="C758" s="13"/>
      <c r="D758" s="13"/>
      <c r="E758" s="13"/>
    </row>
    <row r="759" spans="2:5" hidden="1">
      <c r="B759" s="13"/>
      <c r="C759" s="13"/>
      <c r="D759" s="13"/>
      <c r="E759" s="13"/>
    </row>
    <row r="760" spans="2:5" hidden="1">
      <c r="B760" s="13"/>
      <c r="C760" s="13"/>
      <c r="D760" s="13"/>
      <c r="E760" s="13"/>
    </row>
    <row r="761" spans="2:5" hidden="1">
      <c r="B761" s="13"/>
      <c r="C761" s="13"/>
      <c r="D761" s="13"/>
      <c r="E761" s="13"/>
    </row>
    <row r="762" spans="2:5" hidden="1">
      <c r="B762" s="13"/>
      <c r="C762" s="13"/>
      <c r="D762" s="13"/>
      <c r="E762" s="13"/>
    </row>
    <row r="763" spans="2:5" hidden="1">
      <c r="B763" s="13"/>
      <c r="C763" s="13"/>
      <c r="D763" s="13"/>
      <c r="E763" s="13"/>
    </row>
    <row r="764" spans="2:5" hidden="1">
      <c r="B764" s="13"/>
      <c r="C764" s="13"/>
      <c r="D764" s="13"/>
      <c r="E764" s="13"/>
    </row>
    <row r="765" spans="2:5" hidden="1">
      <c r="B765" s="13"/>
      <c r="C765" s="13"/>
      <c r="D765" s="13"/>
      <c r="E765" s="13"/>
    </row>
    <row r="766" spans="2:5" hidden="1">
      <c r="B766" s="13"/>
      <c r="C766" s="13"/>
      <c r="D766" s="13"/>
      <c r="E766" s="13"/>
    </row>
    <row r="767" spans="2:5" hidden="1">
      <c r="B767" s="13"/>
      <c r="C767" s="13"/>
      <c r="D767" s="13"/>
      <c r="E767" s="13"/>
    </row>
    <row r="768" spans="2:5" hidden="1">
      <c r="B768" s="13"/>
      <c r="C768" s="13"/>
      <c r="D768" s="13"/>
      <c r="E768" s="13"/>
    </row>
    <row r="769" spans="1:5" hidden="1">
      <c r="B769" s="13"/>
      <c r="C769" s="13"/>
      <c r="D769" s="13"/>
      <c r="E769" s="13"/>
    </row>
    <row r="770" spans="1:5" hidden="1">
      <c r="B770" s="13"/>
      <c r="C770" s="13"/>
      <c r="D770" s="13"/>
      <c r="E770" s="13"/>
    </row>
    <row r="771" spans="1:5" hidden="1">
      <c r="A771" s="13"/>
      <c r="B771" s="13"/>
      <c r="C771" s="13"/>
      <c r="D771" s="13"/>
      <c r="E771" s="13"/>
    </row>
    <row r="772" spans="1:5" hidden="1">
      <c r="A772" s="13"/>
      <c r="B772" s="13"/>
      <c r="C772" s="13"/>
      <c r="D772" s="13"/>
      <c r="E772" s="13"/>
    </row>
    <row r="773" spans="1:5" hidden="1">
      <c r="A773" s="15"/>
      <c r="B773" s="13"/>
      <c r="C773" s="13"/>
      <c r="D773" s="13"/>
      <c r="E773" s="13"/>
    </row>
    <row r="774" spans="1:5" hidden="1">
      <c r="B774" s="13"/>
      <c r="C774" s="13"/>
      <c r="D774" s="13"/>
      <c r="E774" s="13"/>
    </row>
    <row r="775" spans="1:5" hidden="1">
      <c r="B775" s="13"/>
      <c r="C775" s="13"/>
      <c r="D775" s="13"/>
      <c r="E775" s="13"/>
    </row>
    <row r="776" spans="1:5" hidden="1">
      <c r="B776" s="13"/>
      <c r="C776" s="13"/>
      <c r="D776" s="13"/>
      <c r="E776" s="13"/>
    </row>
    <row r="777" spans="1:5" hidden="1">
      <c r="B777" s="13"/>
      <c r="C777" s="13"/>
      <c r="D777" s="13"/>
      <c r="E777" s="13"/>
    </row>
    <row r="778" spans="1:5" hidden="1">
      <c r="B778" s="13"/>
      <c r="C778" s="13"/>
      <c r="D778" s="13"/>
      <c r="E778" s="13"/>
    </row>
    <row r="779" spans="1:5" hidden="1">
      <c r="B779" s="13"/>
      <c r="C779" s="13"/>
      <c r="D779" s="13"/>
      <c r="E779" s="13"/>
    </row>
    <row r="780" spans="1:5" hidden="1">
      <c r="B780" s="13"/>
      <c r="C780" s="13"/>
      <c r="D780" s="13"/>
      <c r="E780" s="13"/>
    </row>
    <row r="781" spans="1:5" hidden="1">
      <c r="B781" s="13"/>
      <c r="C781" s="13"/>
      <c r="D781" s="13"/>
      <c r="E781" s="13"/>
    </row>
    <row r="782" spans="1:5" hidden="1">
      <c r="B782" s="13"/>
      <c r="C782" s="13"/>
      <c r="D782" s="13"/>
      <c r="E782" s="13"/>
    </row>
    <row r="783" spans="1:5" hidden="1">
      <c r="B783" s="13"/>
      <c r="C783" s="13"/>
      <c r="D783" s="13"/>
      <c r="E783" s="13"/>
    </row>
    <row r="784" spans="1:5" hidden="1">
      <c r="B784" s="13"/>
      <c r="C784" s="13"/>
      <c r="D784" s="13"/>
      <c r="E784" s="13"/>
    </row>
    <row r="785" spans="2:5" hidden="1">
      <c r="B785" s="13"/>
      <c r="C785" s="13"/>
      <c r="D785" s="13"/>
      <c r="E785" s="13"/>
    </row>
    <row r="786" spans="2:5" hidden="1">
      <c r="B786" s="13"/>
      <c r="C786" s="13"/>
      <c r="D786" s="13"/>
      <c r="E786" s="13"/>
    </row>
    <row r="787" spans="2:5" hidden="1">
      <c r="B787" s="13"/>
      <c r="C787" s="13"/>
      <c r="D787" s="13"/>
      <c r="E787" s="13"/>
    </row>
    <row r="788" spans="2:5" hidden="1">
      <c r="B788" s="13"/>
      <c r="C788" s="13"/>
      <c r="D788" s="13"/>
      <c r="E788" s="13"/>
    </row>
    <row r="789" spans="2:5" hidden="1">
      <c r="B789" s="13"/>
      <c r="C789" s="13"/>
      <c r="D789" s="13"/>
      <c r="E789" s="13"/>
    </row>
    <row r="790" spans="2:5" hidden="1">
      <c r="B790" s="13"/>
      <c r="C790" s="13"/>
      <c r="D790" s="13"/>
      <c r="E790" s="13"/>
    </row>
    <row r="791" spans="2:5" hidden="1">
      <c r="B791" s="13"/>
      <c r="C791" s="13"/>
      <c r="D791" s="13"/>
      <c r="E791" s="13"/>
    </row>
    <row r="792" spans="2:5" hidden="1">
      <c r="B792" s="13"/>
      <c r="C792" s="13"/>
      <c r="D792" s="13"/>
      <c r="E792" s="13"/>
    </row>
    <row r="793" spans="2:5" hidden="1">
      <c r="B793" s="13"/>
      <c r="C793" s="13"/>
      <c r="D793" s="13"/>
      <c r="E793" s="13"/>
    </row>
    <row r="794" spans="2:5" hidden="1">
      <c r="B794" s="13"/>
      <c r="C794" s="13"/>
      <c r="D794" s="13"/>
      <c r="E794" s="13"/>
    </row>
    <row r="795" spans="2:5" hidden="1">
      <c r="B795" s="13"/>
      <c r="C795" s="13"/>
      <c r="D795" s="13"/>
      <c r="E795" s="13"/>
    </row>
    <row r="796" spans="2:5" hidden="1">
      <c r="B796" s="13"/>
      <c r="C796" s="13"/>
      <c r="D796" s="13"/>
      <c r="E796" s="13"/>
    </row>
    <row r="797" spans="2:5" hidden="1">
      <c r="B797" s="13"/>
      <c r="C797" s="13"/>
      <c r="D797" s="13"/>
      <c r="E797" s="13"/>
    </row>
    <row r="798" spans="2:5" hidden="1">
      <c r="B798" s="13"/>
      <c r="C798" s="13"/>
      <c r="D798" s="13"/>
      <c r="E798" s="13"/>
    </row>
    <row r="799" spans="2:5" hidden="1">
      <c r="B799" s="13"/>
      <c r="C799" s="13"/>
      <c r="D799" s="13"/>
      <c r="E799" s="13"/>
    </row>
    <row r="800" spans="2:5" hidden="1">
      <c r="B800" s="13"/>
      <c r="C800" s="13"/>
      <c r="D800" s="13"/>
      <c r="E800" s="13"/>
    </row>
    <row r="801" spans="2:5" hidden="1">
      <c r="B801" s="13"/>
      <c r="C801" s="13"/>
      <c r="D801" s="13"/>
      <c r="E801" s="13"/>
    </row>
    <row r="802" spans="2:5" hidden="1">
      <c r="B802" s="13"/>
      <c r="C802" s="13"/>
      <c r="D802" s="13"/>
      <c r="E802" s="13"/>
    </row>
    <row r="803" spans="2:5" hidden="1">
      <c r="B803" s="13"/>
      <c r="C803" s="13"/>
      <c r="D803" s="13"/>
      <c r="E803" s="13"/>
    </row>
    <row r="804" spans="2:5" hidden="1">
      <c r="B804" s="13"/>
      <c r="C804" s="13"/>
      <c r="D804" s="13"/>
      <c r="E804" s="13"/>
    </row>
    <row r="805" spans="2:5" hidden="1">
      <c r="B805" s="13"/>
      <c r="C805" s="13"/>
      <c r="D805" s="13"/>
      <c r="E805" s="13"/>
    </row>
    <row r="10000" spans="52:52" hidden="1">
      <c r="AZ10000"/>
    </row>
  </sheetData>
  <mergeCells count="1">
    <mergeCell ref="A5:T5"/>
  </mergeCells>
  <dataValidations count="5">
    <dataValidation allowBlank="1" showInputMessage="1" showErrorMessage="1" sqref="P7 B1:B4" xr:uid="{00000000-0002-0000-0400-000003000000}"/>
    <dataValidation type="list" allowBlank="1" showInputMessage="1" showErrorMessage="1" sqref="K10:K803" xr:uid="{00000000-0002-0000-0400-000000000000}">
      <formula1>#REF!</formula1>
    </dataValidation>
    <dataValidation type="list" allowBlank="1" showInputMessage="1" showErrorMessage="1" sqref="D10:D797" xr:uid="{00000000-0002-0000-0400-000001000000}">
      <formula1>#REF!</formula1>
    </dataValidation>
    <dataValidation type="list" allowBlank="1" showInputMessage="1" showErrorMessage="1" sqref="H10:H803" xr:uid="{00000000-0002-0000-0400-000002000000}">
      <formula1>#REF!</formula1>
    </dataValidation>
    <dataValidation type="list" allowBlank="1" showInputMessage="1" showErrorMessage="1" sqref="F10:F803" xr:uid="{00000000-0002-0000-0400-000004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1.5703125" style="13" customWidth="1"/>
    <col min="8" max="8" width="14.7109375" style="13" customWidth="1"/>
    <col min="9" max="9" width="11.7109375" style="13" customWidth="1"/>
    <col min="10" max="10" width="31.14062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7109375" style="13" hidden="1"/>
    <col min="16" max="16" width="7.140625" style="13" hidden="1"/>
    <col min="17" max="17" width="6" style="13" hidden="1"/>
    <col min="18" max="18" width="7.85546875" style="13" hidden="1"/>
    <col min="19" max="19" width="8.140625" style="13" hidden="1"/>
    <col min="20" max="20" width="6.28515625" style="13" hidden="1"/>
    <col min="21" max="21" width="8" style="13" hidden="1"/>
    <col min="22" max="22" width="8.7109375" style="13" hidden="1"/>
    <col min="23" max="23" width="10" style="13" hidden="1"/>
    <col min="24" max="24" width="9.5703125" style="13" hidden="1"/>
    <col min="25" max="25" width="6.140625" style="13" hidden="1"/>
    <col min="26" max="27" width="5.7109375" style="13" hidden="1"/>
    <col min="28" max="28" width="6.85546875" style="13" hidden="1"/>
    <col min="29" max="29" width="6.42578125" style="13" hidden="1"/>
    <col min="30" max="30" width="6.7109375" style="13" hidden="1"/>
    <col min="31" max="31" width="7.28515625" style="13" hidden="1"/>
    <col min="32" max="34" width="5.7109375" style="13" hidden="1"/>
    <col min="35" max="44" width="9.140625" style="13" hidden="1"/>
    <col min="45" max="52" width="0" style="13" hidden="1"/>
    <col min="53" max="16384" width="9.140625" style="13" hidden="1"/>
  </cols>
  <sheetData>
    <row r="1" spans="1:14" s="1" customFormat="1">
      <c r="A1" s="2" t="s">
        <v>0</v>
      </c>
      <c r="B1" s="63" t="s">
        <v>4604</v>
      </c>
    </row>
    <row r="2" spans="1:14" s="1" customFormat="1">
      <c r="A2" s="2" t="s">
        <v>1</v>
      </c>
      <c r="B2" s="9" t="s">
        <v>3591</v>
      </c>
    </row>
    <row r="3" spans="1:14" s="1" customFormat="1">
      <c r="A3" s="2" t="s">
        <v>2</v>
      </c>
      <c r="B3" s="20" t="s">
        <v>3592</v>
      </c>
    </row>
    <row r="4" spans="1:14" s="1" customFormat="1">
      <c r="A4" s="2" t="s">
        <v>3</v>
      </c>
      <c r="B4" s="64" t="s">
        <v>165</v>
      </c>
    </row>
    <row r="5" spans="1:14" ht="18.75">
      <c r="A5" s="85" t="s">
        <v>87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7"/>
    </row>
    <row r="6" spans="1:14" s="15" customFormat="1">
      <c r="A6" s="32" t="s">
        <v>45</v>
      </c>
      <c r="B6" s="33" t="s">
        <v>46</v>
      </c>
      <c r="C6" s="117" t="s">
        <v>66</v>
      </c>
      <c r="D6" s="117" t="s">
        <v>79</v>
      </c>
      <c r="E6" s="117" t="s">
        <v>47</v>
      </c>
      <c r="F6" s="117" t="s">
        <v>80</v>
      </c>
      <c r="G6" s="117" t="s">
        <v>50</v>
      </c>
      <c r="H6" s="111" t="s">
        <v>155</v>
      </c>
      <c r="I6" s="111" t="s">
        <v>156</v>
      </c>
      <c r="J6" s="111" t="s">
        <v>160</v>
      </c>
      <c r="K6" s="111" t="s">
        <v>53</v>
      </c>
      <c r="L6" s="111" t="s">
        <v>69</v>
      </c>
      <c r="M6" s="111" t="s">
        <v>54</v>
      </c>
      <c r="N6" s="36" t="s">
        <v>151</v>
      </c>
    </row>
    <row r="7" spans="1:14" s="15" customFormat="1">
      <c r="A7" s="102" t="s">
        <v>4605</v>
      </c>
      <c r="B7" s="103" t="s">
        <v>4605</v>
      </c>
      <c r="C7" s="103" t="s">
        <v>4605</v>
      </c>
      <c r="D7" s="103" t="s">
        <v>4605</v>
      </c>
      <c r="E7" s="103" t="s">
        <v>4605</v>
      </c>
      <c r="F7" s="103" t="s">
        <v>4605</v>
      </c>
      <c r="G7" s="103" t="s">
        <v>4605</v>
      </c>
      <c r="H7" s="16" t="s">
        <v>152</v>
      </c>
      <c r="I7" s="103" t="s">
        <v>4605</v>
      </c>
      <c r="J7" s="16" t="s">
        <v>153</v>
      </c>
      <c r="K7" s="16" t="s">
        <v>6</v>
      </c>
      <c r="L7" s="16" t="s">
        <v>7</v>
      </c>
      <c r="M7" s="16" t="s">
        <v>7</v>
      </c>
      <c r="N7" s="29" t="s">
        <v>7</v>
      </c>
    </row>
    <row r="8" spans="1:14" s="17" customFormat="1" ht="20.25">
      <c r="A8" s="104" t="s">
        <v>4605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24" t="s">
        <v>72</v>
      </c>
      <c r="M8" s="24" t="s">
        <v>73</v>
      </c>
      <c r="N8" s="24" t="s">
        <v>74</v>
      </c>
    </row>
    <row r="9" spans="1:14" s="17" customFormat="1" ht="20.25">
      <c r="A9" s="18" t="s">
        <v>88</v>
      </c>
      <c r="B9" s="105" t="s">
        <v>4605</v>
      </c>
      <c r="C9" s="105" t="s">
        <v>4605</v>
      </c>
      <c r="D9" s="105" t="s">
        <v>4605</v>
      </c>
      <c r="E9" s="105" t="s">
        <v>4605</v>
      </c>
      <c r="F9" s="105" t="s">
        <v>4605</v>
      </c>
      <c r="G9" s="105" t="s">
        <v>4605</v>
      </c>
      <c r="H9" s="53">
        <v>119807205.95</v>
      </c>
      <c r="I9" s="105" t="s">
        <v>4605</v>
      </c>
      <c r="J9" s="53">
        <v>2727.41126067</v>
      </c>
      <c r="K9" s="53">
        <v>2491759.7100980696</v>
      </c>
      <c r="L9" s="105" t="s">
        <v>4605</v>
      </c>
      <c r="M9" s="54">
        <v>1</v>
      </c>
      <c r="N9" s="54">
        <v>0.15129999999999999</v>
      </c>
    </row>
    <row r="10" spans="1:14">
      <c r="A10" s="57" t="s">
        <v>173</v>
      </c>
      <c r="B10" s="109" t="s">
        <v>4605</v>
      </c>
      <c r="C10" s="109" t="s">
        <v>4605</v>
      </c>
      <c r="D10" s="110" t="s">
        <v>4605</v>
      </c>
      <c r="E10" s="110" t="s">
        <v>4605</v>
      </c>
      <c r="F10" s="110" t="s">
        <v>4605</v>
      </c>
      <c r="G10" s="110" t="s">
        <v>4605</v>
      </c>
      <c r="H10" s="59">
        <v>113988367.81999999</v>
      </c>
      <c r="I10" s="110" t="s">
        <v>4605</v>
      </c>
      <c r="J10" s="59">
        <v>2548.5329706699999</v>
      </c>
      <c r="K10" s="59">
        <v>1852325.7457760978</v>
      </c>
      <c r="L10" s="110" t="s">
        <v>4605</v>
      </c>
      <c r="M10" s="58">
        <v>0.74339999999999995</v>
      </c>
      <c r="N10" s="58">
        <v>0.1124</v>
      </c>
    </row>
    <row r="11" spans="1:14">
      <c r="A11" s="57" t="s">
        <v>1077</v>
      </c>
      <c r="B11" s="109" t="s">
        <v>4605</v>
      </c>
      <c r="C11" s="109" t="s">
        <v>4605</v>
      </c>
      <c r="D11" s="110" t="s">
        <v>4605</v>
      </c>
      <c r="E11" s="110" t="s">
        <v>4605</v>
      </c>
      <c r="F11" s="110" t="s">
        <v>4605</v>
      </c>
      <c r="G11" s="110" t="s">
        <v>4605</v>
      </c>
      <c r="H11" s="59">
        <v>38856851.670000002</v>
      </c>
      <c r="I11" s="110" t="s">
        <v>4605</v>
      </c>
      <c r="J11" s="59">
        <v>1465.8711606700001</v>
      </c>
      <c r="K11" s="59">
        <v>1150021.78805167</v>
      </c>
      <c r="L11" s="110" t="s">
        <v>4605</v>
      </c>
      <c r="M11" s="58">
        <v>0.46150000000000002</v>
      </c>
      <c r="N11" s="58">
        <v>6.9800000000000001E-2</v>
      </c>
    </row>
    <row r="12" spans="1:14">
      <c r="A12" t="s">
        <v>1078</v>
      </c>
      <c r="B12" t="s">
        <v>1079</v>
      </c>
      <c r="C12" t="s">
        <v>96</v>
      </c>
      <c r="D12" t="s">
        <v>108</v>
      </c>
      <c r="E12" t="s">
        <v>669</v>
      </c>
      <c r="F12" t="s">
        <v>341</v>
      </c>
      <c r="G12" t="s">
        <v>98</v>
      </c>
      <c r="H12" s="55">
        <v>875157.54</v>
      </c>
      <c r="I12" s="55">
        <v>2400</v>
      </c>
      <c r="J12" s="55">
        <v>0</v>
      </c>
      <c r="K12" s="55">
        <v>21003.78096</v>
      </c>
      <c r="L12" s="56">
        <v>3.8999999999999998E-3</v>
      </c>
      <c r="M12" s="56">
        <v>8.3999999999999995E-3</v>
      </c>
      <c r="N12" s="56">
        <v>1.2999999999999999E-3</v>
      </c>
    </row>
    <row r="13" spans="1:14">
      <c r="A13" t="s">
        <v>1080</v>
      </c>
      <c r="B13" t="s">
        <v>1081</v>
      </c>
      <c r="C13" t="s">
        <v>96</v>
      </c>
      <c r="D13" t="s">
        <v>108</v>
      </c>
      <c r="E13" t="s">
        <v>1082</v>
      </c>
      <c r="F13" t="s">
        <v>698</v>
      </c>
      <c r="G13" t="s">
        <v>98</v>
      </c>
      <c r="H13" s="55">
        <v>110240.67</v>
      </c>
      <c r="I13" s="55">
        <v>27680</v>
      </c>
      <c r="J13" s="55">
        <v>0</v>
      </c>
      <c r="K13" s="55">
        <v>30514.617456</v>
      </c>
      <c r="L13" s="56">
        <v>2E-3</v>
      </c>
      <c r="M13" s="56">
        <v>1.2200000000000001E-2</v>
      </c>
      <c r="N13" s="56">
        <v>1.9E-3</v>
      </c>
    </row>
    <row r="14" spans="1:14">
      <c r="A14" t="s">
        <v>1083</v>
      </c>
      <c r="B14" t="s">
        <v>1084</v>
      </c>
      <c r="C14" t="s">
        <v>96</v>
      </c>
      <c r="D14" t="s">
        <v>108</v>
      </c>
      <c r="E14" t="s">
        <v>804</v>
      </c>
      <c r="F14" t="s">
        <v>698</v>
      </c>
      <c r="G14" t="s">
        <v>98</v>
      </c>
      <c r="H14" s="55">
        <v>365723.9</v>
      </c>
      <c r="I14" s="55">
        <v>7120</v>
      </c>
      <c r="J14" s="55">
        <v>0</v>
      </c>
      <c r="K14" s="55">
        <v>26039.541679999998</v>
      </c>
      <c r="L14" s="56">
        <v>3.0999999999999999E-3</v>
      </c>
      <c r="M14" s="56">
        <v>1.0500000000000001E-2</v>
      </c>
      <c r="N14" s="56">
        <v>1.6000000000000001E-3</v>
      </c>
    </row>
    <row r="15" spans="1:14">
      <c r="A15" t="s">
        <v>1085</v>
      </c>
      <c r="B15" t="s">
        <v>1086</v>
      </c>
      <c r="C15" t="s">
        <v>96</v>
      </c>
      <c r="D15" t="s">
        <v>108</v>
      </c>
      <c r="E15" t="s">
        <v>807</v>
      </c>
      <c r="F15" t="s">
        <v>698</v>
      </c>
      <c r="G15" t="s">
        <v>98</v>
      </c>
      <c r="H15" s="55">
        <v>2030986.05</v>
      </c>
      <c r="I15" s="55">
        <v>1336</v>
      </c>
      <c r="J15" s="55">
        <v>0</v>
      </c>
      <c r="K15" s="55">
        <v>27133.973628</v>
      </c>
      <c r="L15" s="56">
        <v>3.7000000000000002E-3</v>
      </c>
      <c r="M15" s="56">
        <v>1.09E-2</v>
      </c>
      <c r="N15" s="56">
        <v>1.6000000000000001E-3</v>
      </c>
    </row>
    <row r="16" spans="1:14">
      <c r="A16" t="s">
        <v>1087</v>
      </c>
      <c r="B16" t="s">
        <v>1088</v>
      </c>
      <c r="C16" t="s">
        <v>96</v>
      </c>
      <c r="D16" t="s">
        <v>108</v>
      </c>
      <c r="E16" t="s">
        <v>451</v>
      </c>
      <c r="F16" t="s">
        <v>452</v>
      </c>
      <c r="G16" t="s">
        <v>98</v>
      </c>
      <c r="H16" s="55">
        <v>573077.23</v>
      </c>
      <c r="I16" s="55">
        <v>3807</v>
      </c>
      <c r="J16" s="55">
        <v>0</v>
      </c>
      <c r="K16" s="55">
        <v>21817.050146099999</v>
      </c>
      <c r="L16" s="56">
        <v>2.2000000000000001E-3</v>
      </c>
      <c r="M16" s="56">
        <v>8.8000000000000005E-3</v>
      </c>
      <c r="N16" s="56">
        <v>1.2999999999999999E-3</v>
      </c>
    </row>
    <row r="17" spans="1:14">
      <c r="A17" t="s">
        <v>1089</v>
      </c>
      <c r="B17" t="s">
        <v>1090</v>
      </c>
      <c r="C17" t="s">
        <v>96</v>
      </c>
      <c r="D17" t="s">
        <v>108</v>
      </c>
      <c r="E17" t="s">
        <v>719</v>
      </c>
      <c r="F17" t="s">
        <v>452</v>
      </c>
      <c r="G17" t="s">
        <v>98</v>
      </c>
      <c r="H17" s="55">
        <v>473861.41</v>
      </c>
      <c r="I17" s="55">
        <v>2893</v>
      </c>
      <c r="J17" s="55">
        <v>0</v>
      </c>
      <c r="K17" s="55">
        <v>13708.8105913</v>
      </c>
      <c r="L17" s="56">
        <v>2.3E-3</v>
      </c>
      <c r="M17" s="56">
        <v>5.4999999999999997E-3</v>
      </c>
      <c r="N17" s="56">
        <v>8.0000000000000004E-4</v>
      </c>
    </row>
    <row r="18" spans="1:14">
      <c r="A18" t="s">
        <v>1091</v>
      </c>
      <c r="B18" t="s">
        <v>1092</v>
      </c>
      <c r="C18" t="s">
        <v>96</v>
      </c>
      <c r="D18" t="s">
        <v>108</v>
      </c>
      <c r="E18" t="s">
        <v>850</v>
      </c>
      <c r="F18" t="s">
        <v>711</v>
      </c>
      <c r="G18" t="s">
        <v>98</v>
      </c>
      <c r="H18" s="55">
        <v>95709.73</v>
      </c>
      <c r="I18" s="55">
        <v>77500</v>
      </c>
      <c r="J18" s="55">
        <v>173.61744999999999</v>
      </c>
      <c r="K18" s="55">
        <v>74348.658200000005</v>
      </c>
      <c r="L18" s="56">
        <v>2.2000000000000001E-3</v>
      </c>
      <c r="M18" s="56">
        <v>2.98E-2</v>
      </c>
      <c r="N18" s="56">
        <v>4.4999999999999997E-3</v>
      </c>
    </row>
    <row r="19" spans="1:14">
      <c r="A19" t="s">
        <v>1093</v>
      </c>
      <c r="B19" t="s">
        <v>1094</v>
      </c>
      <c r="C19" t="s">
        <v>96</v>
      </c>
      <c r="D19" t="s">
        <v>108</v>
      </c>
      <c r="E19" t="s">
        <v>654</v>
      </c>
      <c r="F19" t="s">
        <v>571</v>
      </c>
      <c r="G19" t="s">
        <v>98</v>
      </c>
      <c r="H19" s="55">
        <v>54236.55</v>
      </c>
      <c r="I19" s="55">
        <v>5701</v>
      </c>
      <c r="J19" s="55">
        <v>0</v>
      </c>
      <c r="K19" s="55">
        <v>3092.0257154999999</v>
      </c>
      <c r="L19" s="56">
        <v>5.0000000000000001E-4</v>
      </c>
      <c r="M19" s="56">
        <v>1.1999999999999999E-3</v>
      </c>
      <c r="N19" s="56">
        <v>2.0000000000000001E-4</v>
      </c>
    </row>
    <row r="20" spans="1:14">
      <c r="A20" t="s">
        <v>1095</v>
      </c>
      <c r="B20" t="s">
        <v>1096</v>
      </c>
      <c r="C20" t="s">
        <v>96</v>
      </c>
      <c r="D20" t="s">
        <v>108</v>
      </c>
      <c r="E20" t="s">
        <v>1097</v>
      </c>
      <c r="F20" t="s">
        <v>571</v>
      </c>
      <c r="G20" t="s">
        <v>98</v>
      </c>
      <c r="H20" s="55">
        <v>1940951.63</v>
      </c>
      <c r="I20" s="55">
        <v>1027</v>
      </c>
      <c r="J20" s="55">
        <v>0</v>
      </c>
      <c r="K20" s="55">
        <v>19933.573240099999</v>
      </c>
      <c r="L20" s="56">
        <v>4.0000000000000001E-3</v>
      </c>
      <c r="M20" s="56">
        <v>8.0000000000000002E-3</v>
      </c>
      <c r="N20" s="56">
        <v>1.1999999999999999E-3</v>
      </c>
    </row>
    <row r="21" spans="1:14">
      <c r="A21" t="s">
        <v>1098</v>
      </c>
      <c r="B21" t="s">
        <v>1099</v>
      </c>
      <c r="C21" t="s">
        <v>96</v>
      </c>
      <c r="D21" t="s">
        <v>108</v>
      </c>
      <c r="E21" t="s">
        <v>1100</v>
      </c>
      <c r="F21" t="s">
        <v>331</v>
      </c>
      <c r="G21" t="s">
        <v>98</v>
      </c>
      <c r="H21" s="55">
        <v>2653339.71</v>
      </c>
      <c r="I21" s="55">
        <v>1835</v>
      </c>
      <c r="J21" s="55">
        <v>0</v>
      </c>
      <c r="K21" s="55">
        <v>48688.783678500004</v>
      </c>
      <c r="L21" s="56">
        <v>2.0999999999999999E-3</v>
      </c>
      <c r="M21" s="56">
        <v>1.95E-2</v>
      </c>
      <c r="N21" s="56">
        <v>3.0000000000000001E-3</v>
      </c>
    </row>
    <row r="22" spans="1:14">
      <c r="A22" t="s">
        <v>1101</v>
      </c>
      <c r="B22" t="s">
        <v>1102</v>
      </c>
      <c r="C22" t="s">
        <v>96</v>
      </c>
      <c r="D22" t="s">
        <v>108</v>
      </c>
      <c r="E22" t="s">
        <v>471</v>
      </c>
      <c r="F22" t="s">
        <v>331</v>
      </c>
      <c r="G22" t="s">
        <v>98</v>
      </c>
      <c r="H22" s="55">
        <v>3163580.83</v>
      </c>
      <c r="I22" s="55">
        <v>3290</v>
      </c>
      <c r="J22" s="55">
        <v>0</v>
      </c>
      <c r="K22" s="55">
        <v>104081.809307</v>
      </c>
      <c r="L22" s="56">
        <v>2.3999999999999998E-3</v>
      </c>
      <c r="M22" s="56">
        <v>4.1799999999999997E-2</v>
      </c>
      <c r="N22" s="56">
        <v>6.3E-3</v>
      </c>
    </row>
    <row r="23" spans="1:14">
      <c r="A23" t="s">
        <v>1103</v>
      </c>
      <c r="B23" t="s">
        <v>1104</v>
      </c>
      <c r="C23" t="s">
        <v>96</v>
      </c>
      <c r="D23" t="s">
        <v>108</v>
      </c>
      <c r="E23" t="s">
        <v>461</v>
      </c>
      <c r="F23" t="s">
        <v>331</v>
      </c>
      <c r="G23" t="s">
        <v>98</v>
      </c>
      <c r="H23" s="55">
        <v>3700867.32</v>
      </c>
      <c r="I23" s="55">
        <v>2950</v>
      </c>
      <c r="J23" s="55">
        <v>0</v>
      </c>
      <c r="K23" s="55">
        <v>109175.58594</v>
      </c>
      <c r="L23" s="56">
        <v>2.3E-3</v>
      </c>
      <c r="M23" s="56">
        <v>4.3799999999999999E-2</v>
      </c>
      <c r="N23" s="56">
        <v>6.6E-3</v>
      </c>
    </row>
    <row r="24" spans="1:14">
      <c r="A24" t="s">
        <v>1105</v>
      </c>
      <c r="B24" t="s">
        <v>1106</v>
      </c>
      <c r="C24" t="s">
        <v>96</v>
      </c>
      <c r="D24" t="s">
        <v>108</v>
      </c>
      <c r="E24" t="s">
        <v>870</v>
      </c>
      <c r="F24" t="s">
        <v>331</v>
      </c>
      <c r="G24" t="s">
        <v>98</v>
      </c>
      <c r="H24" s="55">
        <v>609160.18000000005</v>
      </c>
      <c r="I24" s="55">
        <v>14260</v>
      </c>
      <c r="J24" s="55">
        <v>0</v>
      </c>
      <c r="K24" s="55">
        <v>86866.241668000002</v>
      </c>
      <c r="L24" s="56">
        <v>2.3999999999999998E-3</v>
      </c>
      <c r="M24" s="56">
        <v>3.49E-2</v>
      </c>
      <c r="N24" s="56">
        <v>5.3E-3</v>
      </c>
    </row>
    <row r="25" spans="1:14">
      <c r="A25" t="s">
        <v>1107</v>
      </c>
      <c r="B25" t="s">
        <v>1108</v>
      </c>
      <c r="C25" t="s">
        <v>96</v>
      </c>
      <c r="D25" t="s">
        <v>108</v>
      </c>
      <c r="E25" t="s">
        <v>1109</v>
      </c>
      <c r="F25" t="s">
        <v>331</v>
      </c>
      <c r="G25" t="s">
        <v>98</v>
      </c>
      <c r="H25" s="55">
        <v>98473.69</v>
      </c>
      <c r="I25" s="55">
        <v>14990</v>
      </c>
      <c r="J25" s="55">
        <v>0</v>
      </c>
      <c r="K25" s="55">
        <v>14761.206131000001</v>
      </c>
      <c r="L25" s="56">
        <v>1E-3</v>
      </c>
      <c r="M25" s="56">
        <v>5.8999999999999999E-3</v>
      </c>
      <c r="N25" s="56">
        <v>8.9999999999999998E-4</v>
      </c>
    </row>
    <row r="26" spans="1:14">
      <c r="A26" t="s">
        <v>1110</v>
      </c>
      <c r="B26" t="s">
        <v>1111</v>
      </c>
      <c r="C26" t="s">
        <v>96</v>
      </c>
      <c r="D26" t="s">
        <v>108</v>
      </c>
      <c r="E26" t="s">
        <v>1112</v>
      </c>
      <c r="F26" t="s">
        <v>103</v>
      </c>
      <c r="G26" t="s">
        <v>98</v>
      </c>
      <c r="H26" s="55">
        <v>23310.18</v>
      </c>
      <c r="I26" s="55">
        <v>152920</v>
      </c>
      <c r="J26" s="55">
        <v>0</v>
      </c>
      <c r="K26" s="55">
        <v>35645.927256000003</v>
      </c>
      <c r="L26" s="56">
        <v>6.1000000000000004E-3</v>
      </c>
      <c r="M26" s="56">
        <v>1.43E-2</v>
      </c>
      <c r="N26" s="56">
        <v>2.2000000000000001E-3</v>
      </c>
    </row>
    <row r="27" spans="1:14">
      <c r="A27" t="s">
        <v>1113</v>
      </c>
      <c r="B27" t="s">
        <v>1114</v>
      </c>
      <c r="C27" t="s">
        <v>96</v>
      </c>
      <c r="D27" t="s">
        <v>108</v>
      </c>
      <c r="E27" t="s">
        <v>1115</v>
      </c>
      <c r="F27" t="s">
        <v>103</v>
      </c>
      <c r="G27" t="s">
        <v>98</v>
      </c>
      <c r="H27" s="55">
        <v>10794.28</v>
      </c>
      <c r="I27" s="55">
        <v>91410</v>
      </c>
      <c r="J27" s="55">
        <v>0</v>
      </c>
      <c r="K27" s="55">
        <v>9867.0513480000009</v>
      </c>
      <c r="L27" s="56">
        <v>1.4E-3</v>
      </c>
      <c r="M27" s="56">
        <v>4.0000000000000001E-3</v>
      </c>
      <c r="N27" s="56">
        <v>5.9999999999999995E-4</v>
      </c>
    </row>
    <row r="28" spans="1:14">
      <c r="A28" t="s">
        <v>1116</v>
      </c>
      <c r="B28" t="s">
        <v>1117</v>
      </c>
      <c r="C28" t="s">
        <v>96</v>
      </c>
      <c r="D28" t="s">
        <v>108</v>
      </c>
      <c r="E28" t="s">
        <v>1118</v>
      </c>
      <c r="F28" t="s">
        <v>1119</v>
      </c>
      <c r="G28" t="s">
        <v>98</v>
      </c>
      <c r="H28" s="55">
        <v>367053.64</v>
      </c>
      <c r="I28" s="55">
        <v>4850</v>
      </c>
      <c r="J28" s="55">
        <v>0</v>
      </c>
      <c r="K28" s="55">
        <v>17802.10154</v>
      </c>
      <c r="L28" s="56">
        <v>2.0999999999999999E-3</v>
      </c>
      <c r="M28" s="56">
        <v>7.1000000000000004E-3</v>
      </c>
      <c r="N28" s="56">
        <v>1.1000000000000001E-3</v>
      </c>
    </row>
    <row r="29" spans="1:14">
      <c r="A29" t="s">
        <v>1120</v>
      </c>
      <c r="B29" t="s">
        <v>1121</v>
      </c>
      <c r="C29" t="s">
        <v>96</v>
      </c>
      <c r="D29" t="s">
        <v>108</v>
      </c>
      <c r="E29" t="s">
        <v>1122</v>
      </c>
      <c r="F29" t="s">
        <v>1119</v>
      </c>
      <c r="G29" t="s">
        <v>98</v>
      </c>
      <c r="H29" s="55">
        <v>1643676.2</v>
      </c>
      <c r="I29" s="55">
        <v>1040</v>
      </c>
      <c r="J29" s="55">
        <v>0</v>
      </c>
      <c r="K29" s="55">
        <v>17094.232479999999</v>
      </c>
      <c r="L29" s="56">
        <v>1.4E-3</v>
      </c>
      <c r="M29" s="56">
        <v>6.8999999999999999E-3</v>
      </c>
      <c r="N29" s="56">
        <v>1E-3</v>
      </c>
    </row>
    <row r="30" spans="1:14">
      <c r="A30" t="s">
        <v>1123</v>
      </c>
      <c r="B30" t="s">
        <v>1124</v>
      </c>
      <c r="C30" t="s">
        <v>96</v>
      </c>
      <c r="D30" t="s">
        <v>108</v>
      </c>
      <c r="E30" t="s">
        <v>1125</v>
      </c>
      <c r="F30" t="s">
        <v>1119</v>
      </c>
      <c r="G30" t="s">
        <v>98</v>
      </c>
      <c r="H30" s="55">
        <v>10189.08</v>
      </c>
      <c r="I30" s="55">
        <v>46450</v>
      </c>
      <c r="J30" s="55">
        <v>0</v>
      </c>
      <c r="K30" s="55">
        <v>4732.8276599999999</v>
      </c>
      <c r="L30" s="56">
        <v>5.9999999999999995E-4</v>
      </c>
      <c r="M30" s="56">
        <v>1.9E-3</v>
      </c>
      <c r="N30" s="56">
        <v>2.9999999999999997E-4</v>
      </c>
    </row>
    <row r="31" spans="1:14">
      <c r="A31" t="s">
        <v>1126</v>
      </c>
      <c r="B31" t="s">
        <v>1127</v>
      </c>
      <c r="C31" t="s">
        <v>96</v>
      </c>
      <c r="D31" t="s">
        <v>108</v>
      </c>
      <c r="E31" t="s">
        <v>866</v>
      </c>
      <c r="F31" t="s">
        <v>499</v>
      </c>
      <c r="G31" t="s">
        <v>98</v>
      </c>
      <c r="H31" s="55">
        <v>4006642.8</v>
      </c>
      <c r="I31" s="55">
        <v>1818</v>
      </c>
      <c r="J31" s="55">
        <v>0</v>
      </c>
      <c r="K31" s="55">
        <v>72840.766103999995</v>
      </c>
      <c r="L31" s="56">
        <v>3.0999999999999999E-3</v>
      </c>
      <c r="M31" s="56">
        <v>2.92E-2</v>
      </c>
      <c r="N31" s="56">
        <v>4.4000000000000003E-3</v>
      </c>
    </row>
    <row r="32" spans="1:14">
      <c r="A32" t="s">
        <v>1128</v>
      </c>
      <c r="B32" t="s">
        <v>1129</v>
      </c>
      <c r="C32" t="s">
        <v>96</v>
      </c>
      <c r="D32" t="s">
        <v>108</v>
      </c>
      <c r="E32" t="s">
        <v>1130</v>
      </c>
      <c r="F32" t="s">
        <v>1131</v>
      </c>
      <c r="G32" t="s">
        <v>98</v>
      </c>
      <c r="H32" s="55">
        <v>202579.27</v>
      </c>
      <c r="I32" s="55">
        <v>11090</v>
      </c>
      <c r="J32" s="55">
        <v>0</v>
      </c>
      <c r="K32" s="55">
        <v>22466.041043000001</v>
      </c>
      <c r="L32" s="56">
        <v>1.8E-3</v>
      </c>
      <c r="M32" s="56">
        <v>8.9999999999999993E-3</v>
      </c>
      <c r="N32" s="56">
        <v>1.4E-3</v>
      </c>
    </row>
    <row r="33" spans="1:14">
      <c r="A33" t="s">
        <v>1132</v>
      </c>
      <c r="B33" t="s">
        <v>1133</v>
      </c>
      <c r="C33" t="s">
        <v>96</v>
      </c>
      <c r="D33" t="s">
        <v>108</v>
      </c>
      <c r="E33" t="s">
        <v>1134</v>
      </c>
      <c r="F33" t="s">
        <v>1131</v>
      </c>
      <c r="G33" t="s">
        <v>98</v>
      </c>
      <c r="H33" s="55">
        <v>28568.44</v>
      </c>
      <c r="I33" s="55">
        <v>50140</v>
      </c>
      <c r="J33" s="55">
        <v>0</v>
      </c>
      <c r="K33" s="55">
        <v>14324.215816</v>
      </c>
      <c r="L33" s="56">
        <v>1E-3</v>
      </c>
      <c r="M33" s="56">
        <v>5.7000000000000002E-3</v>
      </c>
      <c r="N33" s="56">
        <v>8.9999999999999998E-4</v>
      </c>
    </row>
    <row r="34" spans="1:14">
      <c r="A34" t="s">
        <v>1135</v>
      </c>
      <c r="B34" t="s">
        <v>1136</v>
      </c>
      <c r="C34" t="s">
        <v>96</v>
      </c>
      <c r="D34" t="s">
        <v>108</v>
      </c>
      <c r="E34" t="s">
        <v>1137</v>
      </c>
      <c r="F34" t="s">
        <v>1131</v>
      </c>
      <c r="G34" t="s">
        <v>98</v>
      </c>
      <c r="H34" s="55">
        <v>34909.14</v>
      </c>
      <c r="I34" s="55">
        <v>25190</v>
      </c>
      <c r="J34" s="55">
        <v>0</v>
      </c>
      <c r="K34" s="55">
        <v>8793.6123659999994</v>
      </c>
      <c r="L34" s="56">
        <v>8.0000000000000004E-4</v>
      </c>
      <c r="M34" s="56">
        <v>3.5000000000000001E-3</v>
      </c>
      <c r="N34" s="56">
        <v>5.0000000000000001E-4</v>
      </c>
    </row>
    <row r="35" spans="1:14">
      <c r="A35" t="s">
        <v>1138</v>
      </c>
      <c r="B35" t="s">
        <v>1139</v>
      </c>
      <c r="C35" t="s">
        <v>96</v>
      </c>
      <c r="D35" t="s">
        <v>108</v>
      </c>
      <c r="E35" t="s">
        <v>1140</v>
      </c>
      <c r="F35" t="s">
        <v>1141</v>
      </c>
      <c r="G35" t="s">
        <v>98</v>
      </c>
      <c r="H35" s="55">
        <v>312057.40999999997</v>
      </c>
      <c r="I35" s="55">
        <v>6850</v>
      </c>
      <c r="J35" s="55">
        <v>0</v>
      </c>
      <c r="K35" s="55">
        <v>21375.932584999999</v>
      </c>
      <c r="L35" s="56">
        <v>2.7000000000000001E-3</v>
      </c>
      <c r="M35" s="56">
        <v>8.6E-3</v>
      </c>
      <c r="N35" s="56">
        <v>1.2999999999999999E-3</v>
      </c>
    </row>
    <row r="36" spans="1:14">
      <c r="A36" t="s">
        <v>1142</v>
      </c>
      <c r="B36" t="s">
        <v>1143</v>
      </c>
      <c r="C36" t="s">
        <v>96</v>
      </c>
      <c r="D36" t="s">
        <v>108</v>
      </c>
      <c r="E36" t="s">
        <v>794</v>
      </c>
      <c r="F36" t="s">
        <v>795</v>
      </c>
      <c r="G36" t="s">
        <v>98</v>
      </c>
      <c r="H36" s="55">
        <v>1320347.46</v>
      </c>
      <c r="I36" s="55">
        <v>2365</v>
      </c>
      <c r="J36" s="55">
        <v>0</v>
      </c>
      <c r="K36" s="55">
        <v>31226.217429</v>
      </c>
      <c r="L36" s="56">
        <v>3.7000000000000002E-3</v>
      </c>
      <c r="M36" s="56">
        <v>1.2500000000000001E-2</v>
      </c>
      <c r="N36" s="56">
        <v>1.9E-3</v>
      </c>
    </row>
    <row r="37" spans="1:14">
      <c r="A37" t="s">
        <v>1144</v>
      </c>
      <c r="B37" t="s">
        <v>1145</v>
      </c>
      <c r="C37" t="s">
        <v>96</v>
      </c>
      <c r="D37" t="s">
        <v>108</v>
      </c>
      <c r="E37" t="s">
        <v>428</v>
      </c>
      <c r="F37" t="s">
        <v>361</v>
      </c>
      <c r="G37" t="s">
        <v>98</v>
      </c>
      <c r="H37" s="55">
        <v>264990.61</v>
      </c>
      <c r="I37" s="55">
        <v>6200</v>
      </c>
      <c r="J37" s="55">
        <v>0</v>
      </c>
      <c r="K37" s="55">
        <v>16429.417819999999</v>
      </c>
      <c r="L37" s="56">
        <v>2.0999999999999999E-3</v>
      </c>
      <c r="M37" s="56">
        <v>6.6E-3</v>
      </c>
      <c r="N37" s="56">
        <v>1E-3</v>
      </c>
    </row>
    <row r="38" spans="1:14">
      <c r="A38" t="s">
        <v>1146</v>
      </c>
      <c r="B38" t="s">
        <v>1147</v>
      </c>
      <c r="C38" t="s">
        <v>96</v>
      </c>
      <c r="D38" t="s">
        <v>108</v>
      </c>
      <c r="E38" t="s">
        <v>431</v>
      </c>
      <c r="F38" t="s">
        <v>361</v>
      </c>
      <c r="G38" t="s">
        <v>98</v>
      </c>
      <c r="H38" s="55">
        <v>864034.93</v>
      </c>
      <c r="I38" s="55">
        <v>2000</v>
      </c>
      <c r="J38" s="55">
        <v>0</v>
      </c>
      <c r="K38" s="55">
        <v>17280.6986</v>
      </c>
      <c r="L38" s="56">
        <v>1.8E-3</v>
      </c>
      <c r="M38" s="56">
        <v>6.8999999999999999E-3</v>
      </c>
      <c r="N38" s="56">
        <v>1E-3</v>
      </c>
    </row>
    <row r="39" spans="1:14">
      <c r="A39" t="s">
        <v>1148</v>
      </c>
      <c r="B39" t="s">
        <v>1149</v>
      </c>
      <c r="C39" t="s">
        <v>96</v>
      </c>
      <c r="D39" t="s">
        <v>108</v>
      </c>
      <c r="E39" t="s">
        <v>443</v>
      </c>
      <c r="F39" t="s">
        <v>361</v>
      </c>
      <c r="G39" t="s">
        <v>98</v>
      </c>
      <c r="H39" s="55">
        <v>124107.31</v>
      </c>
      <c r="I39" s="55">
        <v>37170</v>
      </c>
      <c r="J39" s="55">
        <v>0</v>
      </c>
      <c r="K39" s="55">
        <v>46130.687126999997</v>
      </c>
      <c r="L39" s="56">
        <v>5.1000000000000004E-3</v>
      </c>
      <c r="M39" s="56">
        <v>1.8499999999999999E-2</v>
      </c>
      <c r="N39" s="56">
        <v>2.8E-3</v>
      </c>
    </row>
    <row r="40" spans="1:14">
      <c r="A40" t="s">
        <v>1150</v>
      </c>
      <c r="B40" t="s">
        <v>1151</v>
      </c>
      <c r="C40" t="s">
        <v>96</v>
      </c>
      <c r="D40" t="s">
        <v>108</v>
      </c>
      <c r="E40" t="s">
        <v>382</v>
      </c>
      <c r="F40" t="s">
        <v>361</v>
      </c>
      <c r="G40" t="s">
        <v>98</v>
      </c>
      <c r="H40" s="55">
        <v>4079300.02</v>
      </c>
      <c r="I40" s="55">
        <v>1070</v>
      </c>
      <c r="J40" s="55">
        <v>0</v>
      </c>
      <c r="K40" s="55">
        <v>43648.510214000002</v>
      </c>
      <c r="L40" s="56">
        <v>5.4000000000000003E-3</v>
      </c>
      <c r="M40" s="56">
        <v>1.7500000000000002E-2</v>
      </c>
      <c r="N40" s="56">
        <v>2.5999999999999999E-3</v>
      </c>
    </row>
    <row r="41" spans="1:14">
      <c r="A41" t="s">
        <v>1152</v>
      </c>
      <c r="B41" t="s">
        <v>1153</v>
      </c>
      <c r="C41" t="s">
        <v>96</v>
      </c>
      <c r="D41" t="s">
        <v>108</v>
      </c>
      <c r="E41" t="s">
        <v>396</v>
      </c>
      <c r="F41" t="s">
        <v>361</v>
      </c>
      <c r="G41" t="s">
        <v>98</v>
      </c>
      <c r="H41" s="55">
        <v>172393.53</v>
      </c>
      <c r="I41" s="55">
        <v>28100</v>
      </c>
      <c r="J41" s="55">
        <v>0</v>
      </c>
      <c r="K41" s="55">
        <v>48442.58193</v>
      </c>
      <c r="L41" s="56">
        <v>3.5999999999999999E-3</v>
      </c>
      <c r="M41" s="56">
        <v>1.9400000000000001E-2</v>
      </c>
      <c r="N41" s="56">
        <v>2.8999999999999998E-3</v>
      </c>
    </row>
    <row r="42" spans="1:14">
      <c r="A42" t="s">
        <v>1154</v>
      </c>
      <c r="B42" t="s">
        <v>1155</v>
      </c>
      <c r="C42" t="s">
        <v>96</v>
      </c>
      <c r="D42" t="s">
        <v>108</v>
      </c>
      <c r="E42" t="s">
        <v>360</v>
      </c>
      <c r="F42" t="s">
        <v>361</v>
      </c>
      <c r="G42" t="s">
        <v>98</v>
      </c>
      <c r="H42" s="55">
        <v>167328.84</v>
      </c>
      <c r="I42" s="55">
        <v>23780</v>
      </c>
      <c r="J42" s="55">
        <v>0</v>
      </c>
      <c r="K42" s="55">
        <v>39790.798152000003</v>
      </c>
      <c r="L42" s="56">
        <v>1.4E-3</v>
      </c>
      <c r="M42" s="56">
        <v>1.6E-2</v>
      </c>
      <c r="N42" s="56">
        <v>2.3999999999999998E-3</v>
      </c>
    </row>
    <row r="43" spans="1:14">
      <c r="A43" t="s">
        <v>1156</v>
      </c>
      <c r="B43" t="s">
        <v>1157</v>
      </c>
      <c r="C43" t="s">
        <v>96</v>
      </c>
      <c r="D43" t="s">
        <v>108</v>
      </c>
      <c r="E43" t="s">
        <v>878</v>
      </c>
      <c r="F43" t="s">
        <v>879</v>
      </c>
      <c r="G43" t="s">
        <v>98</v>
      </c>
      <c r="H43" s="55">
        <v>616564.1</v>
      </c>
      <c r="I43" s="55">
        <v>3815</v>
      </c>
      <c r="J43" s="55">
        <v>0</v>
      </c>
      <c r="K43" s="55">
        <v>23521.920415000001</v>
      </c>
      <c r="L43" s="56">
        <v>5.9999999999999995E-4</v>
      </c>
      <c r="M43" s="56">
        <v>9.4000000000000004E-3</v>
      </c>
      <c r="N43" s="56">
        <v>1.4E-3</v>
      </c>
    </row>
    <row r="44" spans="1:14">
      <c r="A44" t="s">
        <v>1158</v>
      </c>
      <c r="B44" t="s">
        <v>1159</v>
      </c>
      <c r="C44" t="s">
        <v>96</v>
      </c>
      <c r="D44" t="s">
        <v>108</v>
      </c>
      <c r="E44" t="s">
        <v>878</v>
      </c>
      <c r="F44" t="s">
        <v>879</v>
      </c>
      <c r="G44" t="s">
        <v>100</v>
      </c>
      <c r="H44" s="55">
        <v>0</v>
      </c>
      <c r="I44" s="55">
        <v>0</v>
      </c>
      <c r="J44" s="55">
        <v>1292.2537106699999</v>
      </c>
      <c r="K44" s="55">
        <v>1292.2537106699999</v>
      </c>
      <c r="L44" s="56">
        <v>0</v>
      </c>
      <c r="M44" s="56">
        <v>5.0000000000000001E-4</v>
      </c>
      <c r="N44" s="56">
        <v>1E-4</v>
      </c>
    </row>
    <row r="45" spans="1:14">
      <c r="A45" t="s">
        <v>1160</v>
      </c>
      <c r="B45" t="s">
        <v>1161</v>
      </c>
      <c r="C45" t="s">
        <v>96</v>
      </c>
      <c r="D45" t="s">
        <v>108</v>
      </c>
      <c r="E45" t="s">
        <v>1162</v>
      </c>
      <c r="F45" t="s">
        <v>112</v>
      </c>
      <c r="G45" t="s">
        <v>98</v>
      </c>
      <c r="H45" s="55">
        <v>23929.279999999999</v>
      </c>
      <c r="I45" s="55">
        <v>72500</v>
      </c>
      <c r="J45" s="55">
        <v>0</v>
      </c>
      <c r="K45" s="55">
        <v>17348.727999999999</v>
      </c>
      <c r="L45" s="56">
        <v>4.0000000000000002E-4</v>
      </c>
      <c r="M45" s="56">
        <v>7.0000000000000001E-3</v>
      </c>
      <c r="N45" s="56">
        <v>1.1000000000000001E-3</v>
      </c>
    </row>
    <row r="46" spans="1:14">
      <c r="A46" t="s">
        <v>1163</v>
      </c>
      <c r="B46" t="s">
        <v>1164</v>
      </c>
      <c r="C46" t="s">
        <v>96</v>
      </c>
      <c r="D46" t="s">
        <v>108</v>
      </c>
      <c r="E46" t="s">
        <v>502</v>
      </c>
      <c r="F46" t="s">
        <v>113</v>
      </c>
      <c r="G46" t="s">
        <v>98</v>
      </c>
      <c r="H46" s="55">
        <v>7838708.71</v>
      </c>
      <c r="I46" s="55">
        <v>495</v>
      </c>
      <c r="J46" s="55">
        <v>0</v>
      </c>
      <c r="K46" s="55">
        <v>38801.608114499999</v>
      </c>
      <c r="L46" s="56">
        <v>2.8E-3</v>
      </c>
      <c r="M46" s="56">
        <v>1.5599999999999999E-2</v>
      </c>
      <c r="N46" s="56">
        <v>2.3999999999999998E-3</v>
      </c>
    </row>
    <row r="47" spans="1:14">
      <c r="A47" s="57" t="s">
        <v>1165</v>
      </c>
      <c r="B47" s="109" t="s">
        <v>4605</v>
      </c>
      <c r="C47" s="109" t="s">
        <v>4605</v>
      </c>
      <c r="D47" s="110" t="s">
        <v>4605</v>
      </c>
      <c r="E47" s="110" t="s">
        <v>4605</v>
      </c>
      <c r="F47" s="110" t="s">
        <v>4605</v>
      </c>
      <c r="G47" s="110" t="s">
        <v>4605</v>
      </c>
      <c r="H47" s="59">
        <v>47993357.549999997</v>
      </c>
      <c r="I47" s="110" t="s">
        <v>4605</v>
      </c>
      <c r="J47" s="59">
        <v>911.59015999999997</v>
      </c>
      <c r="K47" s="59">
        <v>588375.69360828411</v>
      </c>
      <c r="L47" s="110" t="s">
        <v>4605</v>
      </c>
      <c r="M47" s="58">
        <v>0.2361</v>
      </c>
      <c r="N47" s="58">
        <v>3.5700000000000003E-2</v>
      </c>
    </row>
    <row r="48" spans="1:14">
      <c r="A48" t="s">
        <v>1166</v>
      </c>
      <c r="B48" t="s">
        <v>1167</v>
      </c>
      <c r="C48" t="s">
        <v>96</v>
      </c>
      <c r="D48" t="s">
        <v>108</v>
      </c>
      <c r="E48" t="s">
        <v>1168</v>
      </c>
      <c r="F48" t="s">
        <v>97</v>
      </c>
      <c r="G48" t="s">
        <v>98</v>
      </c>
      <c r="H48" s="55">
        <v>50642.99</v>
      </c>
      <c r="I48" s="55">
        <v>16440</v>
      </c>
      <c r="J48" s="55">
        <v>0</v>
      </c>
      <c r="K48" s="55">
        <v>8325.7075559999994</v>
      </c>
      <c r="L48" s="56">
        <v>2E-3</v>
      </c>
      <c r="M48" s="56">
        <v>3.3E-3</v>
      </c>
      <c r="N48" s="56">
        <v>5.0000000000000001E-4</v>
      </c>
    </row>
    <row r="49" spans="1:14">
      <c r="A49" t="s">
        <v>1169</v>
      </c>
      <c r="B49" t="s">
        <v>1170</v>
      </c>
      <c r="C49" t="s">
        <v>96</v>
      </c>
      <c r="D49" t="s">
        <v>108</v>
      </c>
      <c r="E49" t="s">
        <v>1171</v>
      </c>
      <c r="F49" t="s">
        <v>1172</v>
      </c>
      <c r="G49" t="s">
        <v>98</v>
      </c>
      <c r="H49" s="55">
        <v>123380.39</v>
      </c>
      <c r="I49" s="55">
        <v>5575</v>
      </c>
      <c r="J49" s="55">
        <v>0</v>
      </c>
      <c r="K49" s="55">
        <v>6878.4567424999996</v>
      </c>
      <c r="L49" s="56">
        <v>5.0000000000000001E-3</v>
      </c>
      <c r="M49" s="56">
        <v>2.8E-3</v>
      </c>
      <c r="N49" s="56">
        <v>4.0000000000000002E-4</v>
      </c>
    </row>
    <row r="50" spans="1:14">
      <c r="A50" t="s">
        <v>1173</v>
      </c>
      <c r="B50" t="s">
        <v>1174</v>
      </c>
      <c r="C50" t="s">
        <v>96</v>
      </c>
      <c r="D50" t="s">
        <v>108</v>
      </c>
      <c r="E50" t="s">
        <v>1175</v>
      </c>
      <c r="F50" t="s">
        <v>341</v>
      </c>
      <c r="G50" t="s">
        <v>98</v>
      </c>
      <c r="H50" s="55">
        <v>5169514.33</v>
      </c>
      <c r="I50" s="55">
        <v>124</v>
      </c>
      <c r="J50" s="55">
        <v>0</v>
      </c>
      <c r="K50" s="55">
        <v>6410.1977692</v>
      </c>
      <c r="L50" s="56">
        <v>1.6000000000000001E-3</v>
      </c>
      <c r="M50" s="56">
        <v>2.5999999999999999E-3</v>
      </c>
      <c r="N50" s="56">
        <v>4.0000000000000002E-4</v>
      </c>
    </row>
    <row r="51" spans="1:14">
      <c r="A51" t="s">
        <v>1176</v>
      </c>
      <c r="B51" t="s">
        <v>1177</v>
      </c>
      <c r="C51" t="s">
        <v>96</v>
      </c>
      <c r="D51" t="s">
        <v>108</v>
      </c>
      <c r="E51" t="s">
        <v>707</v>
      </c>
      <c r="F51" t="s">
        <v>341</v>
      </c>
      <c r="G51" t="s">
        <v>98</v>
      </c>
      <c r="H51" s="55">
        <v>1030697.4</v>
      </c>
      <c r="I51" s="55">
        <v>316</v>
      </c>
      <c r="J51" s="55">
        <v>0</v>
      </c>
      <c r="K51" s="55">
        <v>3257.003784</v>
      </c>
      <c r="L51" s="56">
        <v>1.8E-3</v>
      </c>
      <c r="M51" s="56">
        <v>1.2999999999999999E-3</v>
      </c>
      <c r="N51" s="56">
        <v>2.0000000000000001E-4</v>
      </c>
    </row>
    <row r="52" spans="1:14">
      <c r="A52" t="s">
        <v>1178</v>
      </c>
      <c r="B52" t="s">
        <v>1179</v>
      </c>
      <c r="C52" t="s">
        <v>96</v>
      </c>
      <c r="D52" t="s">
        <v>108</v>
      </c>
      <c r="E52" t="s">
        <v>1180</v>
      </c>
      <c r="F52" t="s">
        <v>341</v>
      </c>
      <c r="G52" t="s">
        <v>98</v>
      </c>
      <c r="H52" s="55">
        <v>55342.76</v>
      </c>
      <c r="I52" s="55">
        <v>8280</v>
      </c>
      <c r="J52" s="55">
        <v>0</v>
      </c>
      <c r="K52" s="55">
        <v>4582.3805279999997</v>
      </c>
      <c r="L52" s="56">
        <v>4.4000000000000003E-3</v>
      </c>
      <c r="M52" s="56">
        <v>1.8E-3</v>
      </c>
      <c r="N52" s="56">
        <v>2.9999999999999997E-4</v>
      </c>
    </row>
    <row r="53" spans="1:14">
      <c r="A53" t="s">
        <v>1181</v>
      </c>
      <c r="B53" t="s">
        <v>1182</v>
      </c>
      <c r="C53" t="s">
        <v>96</v>
      </c>
      <c r="D53" t="s">
        <v>108</v>
      </c>
      <c r="E53" t="s">
        <v>589</v>
      </c>
      <c r="F53" t="s">
        <v>341</v>
      </c>
      <c r="G53" t="s">
        <v>98</v>
      </c>
      <c r="H53" s="55">
        <v>50533.55</v>
      </c>
      <c r="I53" s="55">
        <v>29920</v>
      </c>
      <c r="J53" s="55">
        <v>356.07956000000001</v>
      </c>
      <c r="K53" s="55">
        <v>15475.717720000001</v>
      </c>
      <c r="L53" s="56">
        <v>4.7999999999999996E-3</v>
      </c>
      <c r="M53" s="56">
        <v>6.1999999999999998E-3</v>
      </c>
      <c r="N53" s="56">
        <v>8.9999999999999998E-4</v>
      </c>
    </row>
    <row r="54" spans="1:14">
      <c r="A54" t="s">
        <v>1183</v>
      </c>
      <c r="B54" t="s">
        <v>1184</v>
      </c>
      <c r="C54" t="s">
        <v>96</v>
      </c>
      <c r="D54" t="s">
        <v>108</v>
      </c>
      <c r="E54" t="s">
        <v>837</v>
      </c>
      <c r="F54" t="s">
        <v>341</v>
      </c>
      <c r="G54" t="s">
        <v>98</v>
      </c>
      <c r="H54" s="55">
        <v>3036274.55</v>
      </c>
      <c r="I54" s="55">
        <v>295.7</v>
      </c>
      <c r="J54" s="55">
        <v>0</v>
      </c>
      <c r="K54" s="55">
        <v>8978.26384435</v>
      </c>
      <c r="L54" s="56">
        <v>3.3E-3</v>
      </c>
      <c r="M54" s="56">
        <v>3.5999999999999999E-3</v>
      </c>
      <c r="N54" s="56">
        <v>5.0000000000000001E-4</v>
      </c>
    </row>
    <row r="55" spans="1:14">
      <c r="A55" t="s">
        <v>1185</v>
      </c>
      <c r="B55" t="s">
        <v>1186</v>
      </c>
      <c r="C55" t="s">
        <v>96</v>
      </c>
      <c r="D55" t="s">
        <v>108</v>
      </c>
      <c r="E55" t="s">
        <v>697</v>
      </c>
      <c r="F55" t="s">
        <v>698</v>
      </c>
      <c r="G55" t="s">
        <v>98</v>
      </c>
      <c r="H55" s="55">
        <v>115510.33</v>
      </c>
      <c r="I55" s="55">
        <v>9675</v>
      </c>
      <c r="J55" s="55">
        <v>0</v>
      </c>
      <c r="K55" s="55">
        <v>11175.624427500001</v>
      </c>
      <c r="L55" s="56">
        <v>3.3E-3</v>
      </c>
      <c r="M55" s="56">
        <v>4.4999999999999997E-3</v>
      </c>
      <c r="N55" s="56">
        <v>6.9999999999999999E-4</v>
      </c>
    </row>
    <row r="56" spans="1:14">
      <c r="A56" t="s">
        <v>1187</v>
      </c>
      <c r="B56" t="s">
        <v>1188</v>
      </c>
      <c r="C56" t="s">
        <v>96</v>
      </c>
      <c r="D56" t="s">
        <v>108</v>
      </c>
      <c r="E56" t="s">
        <v>1189</v>
      </c>
      <c r="F56" t="s">
        <v>698</v>
      </c>
      <c r="G56" t="s">
        <v>98</v>
      </c>
      <c r="H56" s="55">
        <v>504370.63</v>
      </c>
      <c r="I56" s="55">
        <v>865.1</v>
      </c>
      <c r="J56" s="55">
        <v>0</v>
      </c>
      <c r="K56" s="55">
        <v>4363.31032013</v>
      </c>
      <c r="L56" s="56">
        <v>2.8E-3</v>
      </c>
      <c r="M56" s="56">
        <v>1.8E-3</v>
      </c>
      <c r="N56" s="56">
        <v>2.9999999999999997E-4</v>
      </c>
    </row>
    <row r="57" spans="1:14">
      <c r="A57" t="s">
        <v>1190</v>
      </c>
      <c r="B57" t="s">
        <v>1191</v>
      </c>
      <c r="C57" t="s">
        <v>96</v>
      </c>
      <c r="D57" t="s">
        <v>108</v>
      </c>
      <c r="E57" t="s">
        <v>619</v>
      </c>
      <c r="F57" t="s">
        <v>620</v>
      </c>
      <c r="G57" t="s">
        <v>98</v>
      </c>
      <c r="H57" s="55">
        <v>11554.62</v>
      </c>
      <c r="I57" s="55">
        <v>41750</v>
      </c>
      <c r="J57" s="55">
        <v>0</v>
      </c>
      <c r="K57" s="55">
        <v>4824.0538500000002</v>
      </c>
      <c r="L57" s="56">
        <v>3.8999999999999998E-3</v>
      </c>
      <c r="M57" s="56">
        <v>1.9E-3</v>
      </c>
      <c r="N57" s="56">
        <v>2.9999999999999997E-4</v>
      </c>
    </row>
    <row r="58" spans="1:14">
      <c r="A58" t="s">
        <v>1192</v>
      </c>
      <c r="B58" t="s">
        <v>1193</v>
      </c>
      <c r="C58" t="s">
        <v>96</v>
      </c>
      <c r="D58" t="s">
        <v>108</v>
      </c>
      <c r="E58" t="s">
        <v>1194</v>
      </c>
      <c r="F58" t="s">
        <v>452</v>
      </c>
      <c r="G58" t="s">
        <v>98</v>
      </c>
      <c r="H58" s="55">
        <v>28572.36</v>
      </c>
      <c r="I58" s="55">
        <v>9747</v>
      </c>
      <c r="J58" s="55">
        <v>0</v>
      </c>
      <c r="K58" s="55">
        <v>2784.9479292000001</v>
      </c>
      <c r="L58" s="56">
        <v>1.9E-3</v>
      </c>
      <c r="M58" s="56">
        <v>1.1000000000000001E-3</v>
      </c>
      <c r="N58" s="56">
        <v>2.0000000000000001E-4</v>
      </c>
    </row>
    <row r="59" spans="1:14">
      <c r="A59" t="s">
        <v>1195</v>
      </c>
      <c r="B59" t="s">
        <v>1196</v>
      </c>
      <c r="C59" t="s">
        <v>96</v>
      </c>
      <c r="D59" t="s">
        <v>108</v>
      </c>
      <c r="E59" t="s">
        <v>742</v>
      </c>
      <c r="F59" t="s">
        <v>452</v>
      </c>
      <c r="G59" t="s">
        <v>98</v>
      </c>
      <c r="H59" s="55">
        <v>155082.46</v>
      </c>
      <c r="I59" s="55">
        <v>5850</v>
      </c>
      <c r="J59" s="55">
        <v>0</v>
      </c>
      <c r="K59" s="55">
        <v>9072.3239099999992</v>
      </c>
      <c r="L59" s="56">
        <v>2E-3</v>
      </c>
      <c r="M59" s="56">
        <v>3.5999999999999999E-3</v>
      </c>
      <c r="N59" s="56">
        <v>5.9999999999999995E-4</v>
      </c>
    </row>
    <row r="60" spans="1:14">
      <c r="A60" t="s">
        <v>1197</v>
      </c>
      <c r="B60" t="s">
        <v>1198</v>
      </c>
      <c r="C60" t="s">
        <v>96</v>
      </c>
      <c r="D60" t="s">
        <v>108</v>
      </c>
      <c r="E60" t="s">
        <v>1199</v>
      </c>
      <c r="F60" t="s">
        <v>452</v>
      </c>
      <c r="G60" t="s">
        <v>98</v>
      </c>
      <c r="H60" s="55">
        <v>142080.23000000001</v>
      </c>
      <c r="I60" s="55">
        <v>9332</v>
      </c>
      <c r="J60" s="55">
        <v>0</v>
      </c>
      <c r="K60" s="55">
        <v>13258.9270636</v>
      </c>
      <c r="L60" s="56">
        <v>2.3E-3</v>
      </c>
      <c r="M60" s="56">
        <v>5.3E-3</v>
      </c>
      <c r="N60" s="56">
        <v>8.0000000000000004E-4</v>
      </c>
    </row>
    <row r="61" spans="1:14">
      <c r="A61" t="s">
        <v>1200</v>
      </c>
      <c r="B61" t="s">
        <v>1201</v>
      </c>
      <c r="C61" t="s">
        <v>96</v>
      </c>
      <c r="D61" t="s">
        <v>108</v>
      </c>
      <c r="E61" t="s">
        <v>1202</v>
      </c>
      <c r="F61" t="s">
        <v>571</v>
      </c>
      <c r="G61" t="s">
        <v>98</v>
      </c>
      <c r="H61" s="55">
        <v>351615.88</v>
      </c>
      <c r="I61" s="55">
        <v>1040</v>
      </c>
      <c r="J61" s="55">
        <v>0</v>
      </c>
      <c r="K61" s="55">
        <v>3656.8051519999999</v>
      </c>
      <c r="L61" s="56">
        <v>1.2999999999999999E-3</v>
      </c>
      <c r="M61" s="56">
        <v>1.5E-3</v>
      </c>
      <c r="N61" s="56">
        <v>2.0000000000000001E-4</v>
      </c>
    </row>
    <row r="62" spans="1:14">
      <c r="A62" t="s">
        <v>1203</v>
      </c>
      <c r="B62" t="s">
        <v>1204</v>
      </c>
      <c r="C62" t="s">
        <v>96</v>
      </c>
      <c r="D62" t="s">
        <v>108</v>
      </c>
      <c r="E62" t="s">
        <v>799</v>
      </c>
      <c r="F62" t="s">
        <v>571</v>
      </c>
      <c r="G62" t="s">
        <v>98</v>
      </c>
      <c r="H62" s="55">
        <v>714957.07</v>
      </c>
      <c r="I62" s="55">
        <v>1488</v>
      </c>
      <c r="J62" s="55">
        <v>0</v>
      </c>
      <c r="K62" s="55">
        <v>10638.5612016</v>
      </c>
      <c r="L62" s="56">
        <v>3.3999999999999998E-3</v>
      </c>
      <c r="M62" s="56">
        <v>4.3E-3</v>
      </c>
      <c r="N62" s="56">
        <v>5.9999999999999995E-4</v>
      </c>
    </row>
    <row r="63" spans="1:14">
      <c r="A63" t="s">
        <v>1205</v>
      </c>
      <c r="B63" t="s">
        <v>1206</v>
      </c>
      <c r="C63" t="s">
        <v>96</v>
      </c>
      <c r="D63" t="s">
        <v>108</v>
      </c>
      <c r="E63" t="s">
        <v>1207</v>
      </c>
      <c r="F63" t="s">
        <v>571</v>
      </c>
      <c r="G63" t="s">
        <v>98</v>
      </c>
      <c r="H63" s="55">
        <v>68840.86</v>
      </c>
      <c r="I63" s="55">
        <v>19150</v>
      </c>
      <c r="J63" s="55">
        <v>0</v>
      </c>
      <c r="K63" s="55">
        <v>13183.02469</v>
      </c>
      <c r="L63" s="56">
        <v>5.4000000000000003E-3</v>
      </c>
      <c r="M63" s="56">
        <v>5.3E-3</v>
      </c>
      <c r="N63" s="56">
        <v>8.0000000000000004E-4</v>
      </c>
    </row>
    <row r="64" spans="1:14">
      <c r="A64" t="s">
        <v>1208</v>
      </c>
      <c r="B64" t="s">
        <v>1209</v>
      </c>
      <c r="C64" t="s">
        <v>96</v>
      </c>
      <c r="D64" t="s">
        <v>108</v>
      </c>
      <c r="E64" t="s">
        <v>1210</v>
      </c>
      <c r="F64" t="s">
        <v>571</v>
      </c>
      <c r="G64" t="s">
        <v>98</v>
      </c>
      <c r="H64" s="55">
        <v>41741.339999999997</v>
      </c>
      <c r="I64" s="55">
        <v>10140</v>
      </c>
      <c r="J64" s="55">
        <v>53.357950000000002</v>
      </c>
      <c r="K64" s="55">
        <v>4285.9298259999996</v>
      </c>
      <c r="L64" s="56">
        <v>1.2999999999999999E-3</v>
      </c>
      <c r="M64" s="56">
        <v>1.6999999999999999E-3</v>
      </c>
      <c r="N64" s="56">
        <v>2.9999999999999997E-4</v>
      </c>
    </row>
    <row r="65" spans="1:14">
      <c r="A65" t="s">
        <v>1211</v>
      </c>
      <c r="B65" t="s">
        <v>1212</v>
      </c>
      <c r="C65" t="s">
        <v>96</v>
      </c>
      <c r="D65" t="s">
        <v>108</v>
      </c>
      <c r="E65" t="s">
        <v>570</v>
      </c>
      <c r="F65" t="s">
        <v>571</v>
      </c>
      <c r="G65" t="s">
        <v>98</v>
      </c>
      <c r="H65" s="55">
        <v>53562.5</v>
      </c>
      <c r="I65" s="55">
        <v>26000</v>
      </c>
      <c r="J65" s="55">
        <v>0</v>
      </c>
      <c r="K65" s="55">
        <v>13926.25</v>
      </c>
      <c r="L65" s="56">
        <v>2.8999999999999998E-3</v>
      </c>
      <c r="M65" s="56">
        <v>5.5999999999999999E-3</v>
      </c>
      <c r="N65" s="56">
        <v>8.0000000000000004E-4</v>
      </c>
    </row>
    <row r="66" spans="1:14">
      <c r="A66" t="s">
        <v>1213</v>
      </c>
      <c r="B66" t="s">
        <v>1214</v>
      </c>
      <c r="C66" t="s">
        <v>96</v>
      </c>
      <c r="D66" t="s">
        <v>108</v>
      </c>
      <c r="E66" t="s">
        <v>1215</v>
      </c>
      <c r="F66" t="s">
        <v>571</v>
      </c>
      <c r="G66" t="s">
        <v>98</v>
      </c>
      <c r="H66" s="55">
        <v>843139.2</v>
      </c>
      <c r="I66" s="55">
        <v>1082</v>
      </c>
      <c r="J66" s="55">
        <v>0</v>
      </c>
      <c r="K66" s="55">
        <v>9122.7661439999993</v>
      </c>
      <c r="L66" s="56">
        <v>2.8E-3</v>
      </c>
      <c r="M66" s="56">
        <v>3.7000000000000002E-3</v>
      </c>
      <c r="N66" s="56">
        <v>5.9999999999999995E-4</v>
      </c>
    </row>
    <row r="67" spans="1:14">
      <c r="A67" t="s">
        <v>1216</v>
      </c>
      <c r="B67" t="s">
        <v>1217</v>
      </c>
      <c r="C67" t="s">
        <v>96</v>
      </c>
      <c r="D67" t="s">
        <v>108</v>
      </c>
      <c r="E67" t="s">
        <v>1218</v>
      </c>
      <c r="F67" t="s">
        <v>571</v>
      </c>
      <c r="G67" t="s">
        <v>98</v>
      </c>
      <c r="H67" s="55">
        <v>52796.67</v>
      </c>
      <c r="I67" s="55">
        <v>8105</v>
      </c>
      <c r="J67" s="55">
        <v>0</v>
      </c>
      <c r="K67" s="55">
        <v>4279.1701034999996</v>
      </c>
      <c r="L67" s="56">
        <v>2.5000000000000001E-3</v>
      </c>
      <c r="M67" s="56">
        <v>1.6999999999999999E-3</v>
      </c>
      <c r="N67" s="56">
        <v>2.9999999999999997E-4</v>
      </c>
    </row>
    <row r="68" spans="1:14">
      <c r="A68" t="s">
        <v>1219</v>
      </c>
      <c r="B68" t="s">
        <v>1220</v>
      </c>
      <c r="C68" t="s">
        <v>96</v>
      </c>
      <c r="D68" t="s">
        <v>108</v>
      </c>
      <c r="E68" t="s">
        <v>831</v>
      </c>
      <c r="F68" t="s">
        <v>571</v>
      </c>
      <c r="G68" t="s">
        <v>98</v>
      </c>
      <c r="H68" s="55">
        <v>34597.410000000003</v>
      </c>
      <c r="I68" s="55">
        <v>3946</v>
      </c>
      <c r="J68" s="55">
        <v>0</v>
      </c>
      <c r="K68" s="55">
        <v>1365.2137986</v>
      </c>
      <c r="L68" s="56">
        <v>5.9999999999999995E-4</v>
      </c>
      <c r="M68" s="56">
        <v>5.0000000000000001E-4</v>
      </c>
      <c r="N68" s="56">
        <v>1E-4</v>
      </c>
    </row>
    <row r="69" spans="1:14">
      <c r="A69" t="s">
        <v>1221</v>
      </c>
      <c r="B69" t="s">
        <v>1222</v>
      </c>
      <c r="C69" t="s">
        <v>96</v>
      </c>
      <c r="D69" t="s">
        <v>108</v>
      </c>
      <c r="E69" t="s">
        <v>826</v>
      </c>
      <c r="F69" t="s">
        <v>571</v>
      </c>
      <c r="G69" t="s">
        <v>98</v>
      </c>
      <c r="H69" s="55">
        <v>206428.49</v>
      </c>
      <c r="I69" s="55">
        <v>2604.9987559999977</v>
      </c>
      <c r="J69" s="55">
        <v>0</v>
      </c>
      <c r="K69" s="55">
        <v>5377.4595965295803</v>
      </c>
      <c r="L69" s="56">
        <v>3.8E-3</v>
      </c>
      <c r="M69" s="56">
        <v>2.2000000000000001E-3</v>
      </c>
      <c r="N69" s="56">
        <v>2.9999999999999997E-4</v>
      </c>
    </row>
    <row r="70" spans="1:14">
      <c r="A70" t="s">
        <v>1223</v>
      </c>
      <c r="B70" t="s">
        <v>1224</v>
      </c>
      <c r="C70" t="s">
        <v>96</v>
      </c>
      <c r="D70" t="s">
        <v>108</v>
      </c>
      <c r="E70" t="s">
        <v>1225</v>
      </c>
      <c r="F70" t="s">
        <v>331</v>
      </c>
      <c r="G70" t="s">
        <v>98</v>
      </c>
      <c r="H70" s="55">
        <v>3369.67</v>
      </c>
      <c r="I70" s="55">
        <v>16000</v>
      </c>
      <c r="J70" s="55">
        <v>0</v>
      </c>
      <c r="K70" s="55">
        <v>539.1472</v>
      </c>
      <c r="L70" s="56">
        <v>1E-4</v>
      </c>
      <c r="M70" s="56">
        <v>2.0000000000000001E-4</v>
      </c>
      <c r="N70" s="56">
        <v>0</v>
      </c>
    </row>
    <row r="71" spans="1:14">
      <c r="A71" t="s">
        <v>1226</v>
      </c>
      <c r="B71" t="s">
        <v>1227</v>
      </c>
      <c r="C71" t="s">
        <v>96</v>
      </c>
      <c r="D71" t="s">
        <v>108</v>
      </c>
      <c r="E71" t="s">
        <v>1228</v>
      </c>
      <c r="F71" t="s">
        <v>103</v>
      </c>
      <c r="G71" t="s">
        <v>98</v>
      </c>
      <c r="H71" s="55">
        <v>53435.98</v>
      </c>
      <c r="I71" s="55">
        <v>11060</v>
      </c>
      <c r="J71" s="55">
        <v>0</v>
      </c>
      <c r="K71" s="55">
        <v>5910.0193879999997</v>
      </c>
      <c r="L71" s="56">
        <v>1.5E-3</v>
      </c>
      <c r="M71" s="56">
        <v>2.3999999999999998E-3</v>
      </c>
      <c r="N71" s="56">
        <v>4.0000000000000002E-4</v>
      </c>
    </row>
    <row r="72" spans="1:14">
      <c r="A72" t="s">
        <v>1229</v>
      </c>
      <c r="B72" t="s">
        <v>1230</v>
      </c>
      <c r="C72" t="s">
        <v>96</v>
      </c>
      <c r="D72" t="s">
        <v>108</v>
      </c>
      <c r="E72" t="s">
        <v>1231</v>
      </c>
      <c r="F72" t="s">
        <v>103</v>
      </c>
      <c r="G72" t="s">
        <v>98</v>
      </c>
      <c r="H72" s="55">
        <v>37931.03</v>
      </c>
      <c r="I72" s="55">
        <v>46400</v>
      </c>
      <c r="J72" s="55">
        <v>0</v>
      </c>
      <c r="K72" s="55">
        <v>17599.997920000002</v>
      </c>
      <c r="L72" s="56">
        <v>5.5999999999999999E-3</v>
      </c>
      <c r="M72" s="56">
        <v>7.1000000000000004E-3</v>
      </c>
      <c r="N72" s="56">
        <v>1.1000000000000001E-3</v>
      </c>
    </row>
    <row r="73" spans="1:14">
      <c r="A73" t="s">
        <v>1232</v>
      </c>
      <c r="B73" t="s">
        <v>1233</v>
      </c>
      <c r="C73" t="s">
        <v>96</v>
      </c>
      <c r="D73" t="s">
        <v>108</v>
      </c>
      <c r="E73" t="s">
        <v>1234</v>
      </c>
      <c r="F73" t="s">
        <v>103</v>
      </c>
      <c r="G73" t="s">
        <v>98</v>
      </c>
      <c r="H73" s="55">
        <v>86244.57</v>
      </c>
      <c r="I73" s="55">
        <v>7554</v>
      </c>
      <c r="J73" s="55">
        <v>0</v>
      </c>
      <c r="K73" s="55">
        <v>6514.9148177999996</v>
      </c>
      <c r="L73" s="56">
        <v>3.3999999999999998E-3</v>
      </c>
      <c r="M73" s="56">
        <v>2.5999999999999999E-3</v>
      </c>
      <c r="N73" s="56">
        <v>4.0000000000000002E-4</v>
      </c>
    </row>
    <row r="74" spans="1:14">
      <c r="A74" t="s">
        <v>1235</v>
      </c>
      <c r="B74" t="s">
        <v>1236</v>
      </c>
      <c r="C74" t="s">
        <v>96</v>
      </c>
      <c r="D74" t="s">
        <v>108</v>
      </c>
      <c r="E74" t="s">
        <v>1237</v>
      </c>
      <c r="F74" t="s">
        <v>1119</v>
      </c>
      <c r="G74" t="s">
        <v>98</v>
      </c>
      <c r="H74" s="55">
        <v>17082691.949999999</v>
      </c>
      <c r="I74" s="55">
        <v>150.69999999999999</v>
      </c>
      <c r="J74" s="55">
        <v>0</v>
      </c>
      <c r="K74" s="55">
        <v>25743.616768650001</v>
      </c>
      <c r="L74" s="56">
        <v>6.6E-3</v>
      </c>
      <c r="M74" s="56">
        <v>1.03E-2</v>
      </c>
      <c r="N74" s="56">
        <v>1.6000000000000001E-3</v>
      </c>
    </row>
    <row r="75" spans="1:14">
      <c r="A75" t="s">
        <v>1238</v>
      </c>
      <c r="B75" t="s">
        <v>1239</v>
      </c>
      <c r="C75" t="s">
        <v>96</v>
      </c>
      <c r="D75" t="s">
        <v>108</v>
      </c>
      <c r="E75" t="s">
        <v>1240</v>
      </c>
      <c r="F75" t="s">
        <v>1119</v>
      </c>
      <c r="G75" t="s">
        <v>98</v>
      </c>
      <c r="H75" s="55">
        <v>168259.62</v>
      </c>
      <c r="I75" s="55">
        <v>3253</v>
      </c>
      <c r="J75" s="55">
        <v>0</v>
      </c>
      <c r="K75" s="55">
        <v>5473.4854385999997</v>
      </c>
      <c r="L75" s="56">
        <v>1.8E-3</v>
      </c>
      <c r="M75" s="56">
        <v>2.2000000000000001E-3</v>
      </c>
      <c r="N75" s="56">
        <v>2.9999999999999997E-4</v>
      </c>
    </row>
    <row r="76" spans="1:14">
      <c r="A76" t="s">
        <v>1241</v>
      </c>
      <c r="B76" t="s">
        <v>1242</v>
      </c>
      <c r="C76" t="s">
        <v>96</v>
      </c>
      <c r="D76" t="s">
        <v>108</v>
      </c>
      <c r="E76" t="s">
        <v>1243</v>
      </c>
      <c r="F76" t="s">
        <v>1119</v>
      </c>
      <c r="G76" t="s">
        <v>98</v>
      </c>
      <c r="H76" s="55">
        <v>361204.82</v>
      </c>
      <c r="I76" s="55">
        <v>1817.0005099999994</v>
      </c>
      <c r="J76" s="55">
        <v>0</v>
      </c>
      <c r="K76" s="55">
        <v>6563.0934215445805</v>
      </c>
      <c r="L76" s="56">
        <v>3.8E-3</v>
      </c>
      <c r="M76" s="56">
        <v>2.5999999999999999E-3</v>
      </c>
      <c r="N76" s="56">
        <v>4.0000000000000002E-4</v>
      </c>
    </row>
    <row r="77" spans="1:14">
      <c r="A77" t="s">
        <v>1244</v>
      </c>
      <c r="B77" t="s">
        <v>1245</v>
      </c>
      <c r="C77" t="s">
        <v>96</v>
      </c>
      <c r="D77" t="s">
        <v>108</v>
      </c>
      <c r="E77" t="s">
        <v>1246</v>
      </c>
      <c r="F77" t="s">
        <v>1119</v>
      </c>
      <c r="G77" t="s">
        <v>98</v>
      </c>
      <c r="H77" s="55">
        <v>2238805.25</v>
      </c>
      <c r="I77" s="55">
        <v>299.60000000000002</v>
      </c>
      <c r="J77" s="55">
        <v>0</v>
      </c>
      <c r="K77" s="55">
        <v>6707.460529</v>
      </c>
      <c r="L77" s="56">
        <v>2E-3</v>
      </c>
      <c r="M77" s="56">
        <v>2.7000000000000001E-3</v>
      </c>
      <c r="N77" s="56">
        <v>4.0000000000000002E-4</v>
      </c>
    </row>
    <row r="78" spans="1:14">
      <c r="A78" t="s">
        <v>1247</v>
      </c>
      <c r="B78" t="s">
        <v>1248</v>
      </c>
      <c r="C78" t="s">
        <v>96</v>
      </c>
      <c r="D78" t="s">
        <v>108</v>
      </c>
      <c r="E78" t="s">
        <v>1249</v>
      </c>
      <c r="F78" t="s">
        <v>499</v>
      </c>
      <c r="G78" t="s">
        <v>98</v>
      </c>
      <c r="H78" s="55">
        <v>29515.14</v>
      </c>
      <c r="I78" s="55">
        <v>14100</v>
      </c>
      <c r="J78" s="55">
        <v>0</v>
      </c>
      <c r="K78" s="55">
        <v>4161.6347400000004</v>
      </c>
      <c r="L78" s="56">
        <v>3.0999999999999999E-3</v>
      </c>
      <c r="M78" s="56">
        <v>1.6999999999999999E-3</v>
      </c>
      <c r="N78" s="56">
        <v>2.9999999999999997E-4</v>
      </c>
    </row>
    <row r="79" spans="1:14">
      <c r="A79" t="s">
        <v>1250</v>
      </c>
      <c r="B79" t="s">
        <v>1251</v>
      </c>
      <c r="C79" t="s">
        <v>96</v>
      </c>
      <c r="D79" t="s">
        <v>108</v>
      </c>
      <c r="E79" t="s">
        <v>1252</v>
      </c>
      <c r="F79" t="s">
        <v>638</v>
      </c>
      <c r="G79" t="s">
        <v>98</v>
      </c>
      <c r="H79" s="55">
        <v>17229.349999999999</v>
      </c>
      <c r="I79" s="55">
        <v>6944</v>
      </c>
      <c r="J79" s="55">
        <v>0</v>
      </c>
      <c r="K79" s="55">
        <v>1196.406064</v>
      </c>
      <c r="L79" s="56">
        <v>1.1000000000000001E-3</v>
      </c>
      <c r="M79" s="56">
        <v>5.0000000000000001E-4</v>
      </c>
      <c r="N79" s="56">
        <v>1E-4</v>
      </c>
    </row>
    <row r="80" spans="1:14">
      <c r="A80" t="s">
        <v>1253</v>
      </c>
      <c r="B80" t="s">
        <v>1254</v>
      </c>
      <c r="C80" t="s">
        <v>96</v>
      </c>
      <c r="D80" t="s">
        <v>108</v>
      </c>
      <c r="E80" t="s">
        <v>637</v>
      </c>
      <c r="F80" t="s">
        <v>638</v>
      </c>
      <c r="G80" t="s">
        <v>98</v>
      </c>
      <c r="H80" s="55">
        <v>84557.06</v>
      </c>
      <c r="I80" s="55">
        <v>39900</v>
      </c>
      <c r="J80" s="55">
        <v>0</v>
      </c>
      <c r="K80" s="55">
        <v>33738.266940000001</v>
      </c>
      <c r="L80" s="56">
        <v>5.1000000000000004E-3</v>
      </c>
      <c r="M80" s="56">
        <v>1.35E-2</v>
      </c>
      <c r="N80" s="56">
        <v>2E-3</v>
      </c>
    </row>
    <row r="81" spans="1:14">
      <c r="A81" t="s">
        <v>1255</v>
      </c>
      <c r="B81" t="s">
        <v>1256</v>
      </c>
      <c r="C81" t="s">
        <v>96</v>
      </c>
      <c r="D81" t="s">
        <v>108</v>
      </c>
      <c r="E81" t="s">
        <v>1257</v>
      </c>
      <c r="F81" t="s">
        <v>757</v>
      </c>
      <c r="G81" t="s">
        <v>98</v>
      </c>
      <c r="H81" s="55">
        <v>53766.7</v>
      </c>
      <c r="I81" s="55">
        <v>10760</v>
      </c>
      <c r="J81" s="55">
        <v>0</v>
      </c>
      <c r="K81" s="55">
        <v>5785.2969199999998</v>
      </c>
      <c r="L81" s="56">
        <v>4.4000000000000003E-3</v>
      </c>
      <c r="M81" s="56">
        <v>2.3E-3</v>
      </c>
      <c r="N81" s="56">
        <v>4.0000000000000002E-4</v>
      </c>
    </row>
    <row r="82" spans="1:14">
      <c r="A82" t="s">
        <v>1258</v>
      </c>
      <c r="B82" t="s">
        <v>1259</v>
      </c>
      <c r="C82" t="s">
        <v>96</v>
      </c>
      <c r="D82" t="s">
        <v>108</v>
      </c>
      <c r="E82" t="s">
        <v>1260</v>
      </c>
      <c r="F82" t="s">
        <v>757</v>
      </c>
      <c r="G82" t="s">
        <v>98</v>
      </c>
      <c r="H82" s="55">
        <v>32497.279999999999</v>
      </c>
      <c r="I82" s="55">
        <v>26550</v>
      </c>
      <c r="J82" s="55">
        <v>0</v>
      </c>
      <c r="K82" s="55">
        <v>8628.0278400000007</v>
      </c>
      <c r="L82" s="56">
        <v>3.8E-3</v>
      </c>
      <c r="M82" s="56">
        <v>3.5000000000000001E-3</v>
      </c>
      <c r="N82" s="56">
        <v>5.0000000000000001E-4</v>
      </c>
    </row>
    <row r="83" spans="1:14">
      <c r="A83" t="s">
        <v>1261</v>
      </c>
      <c r="B83" t="s">
        <v>1262</v>
      </c>
      <c r="C83" t="s">
        <v>96</v>
      </c>
      <c r="D83" t="s">
        <v>108</v>
      </c>
      <c r="E83" t="s">
        <v>1263</v>
      </c>
      <c r="F83" t="s">
        <v>795</v>
      </c>
      <c r="G83" t="s">
        <v>98</v>
      </c>
      <c r="H83" s="55">
        <v>747920.53</v>
      </c>
      <c r="I83" s="55">
        <v>1064</v>
      </c>
      <c r="J83" s="55">
        <v>0</v>
      </c>
      <c r="K83" s="55">
        <v>7957.8744391999999</v>
      </c>
      <c r="L83" s="56">
        <v>6.0000000000000001E-3</v>
      </c>
      <c r="M83" s="56">
        <v>3.2000000000000002E-3</v>
      </c>
      <c r="N83" s="56">
        <v>5.0000000000000001E-4</v>
      </c>
    </row>
    <row r="84" spans="1:14">
      <c r="A84" t="s">
        <v>1264</v>
      </c>
      <c r="B84" t="s">
        <v>1265</v>
      </c>
      <c r="C84" t="s">
        <v>96</v>
      </c>
      <c r="D84" t="s">
        <v>108</v>
      </c>
      <c r="E84" t="s">
        <v>1266</v>
      </c>
      <c r="F84" t="s">
        <v>795</v>
      </c>
      <c r="G84" t="s">
        <v>98</v>
      </c>
      <c r="H84" s="55">
        <v>504609.98</v>
      </c>
      <c r="I84" s="55">
        <v>459.3</v>
      </c>
      <c r="J84" s="55">
        <v>0</v>
      </c>
      <c r="K84" s="55">
        <v>2317.6736381400001</v>
      </c>
      <c r="L84" s="56">
        <v>1.8E-3</v>
      </c>
      <c r="M84" s="56">
        <v>8.9999999999999998E-4</v>
      </c>
      <c r="N84" s="56">
        <v>1E-4</v>
      </c>
    </row>
    <row r="85" spans="1:14">
      <c r="A85" t="s">
        <v>1267</v>
      </c>
      <c r="B85" t="s">
        <v>1268</v>
      </c>
      <c r="C85" t="s">
        <v>96</v>
      </c>
      <c r="D85" t="s">
        <v>108</v>
      </c>
      <c r="E85" t="s">
        <v>1269</v>
      </c>
      <c r="F85" t="s">
        <v>643</v>
      </c>
      <c r="G85" t="s">
        <v>98</v>
      </c>
      <c r="H85" s="55">
        <v>56705.94</v>
      </c>
      <c r="I85" s="55">
        <v>4150</v>
      </c>
      <c r="J85" s="55">
        <v>0</v>
      </c>
      <c r="K85" s="55">
        <v>2353.2965100000001</v>
      </c>
      <c r="L85" s="56">
        <v>1E-3</v>
      </c>
      <c r="M85" s="56">
        <v>8.9999999999999998E-4</v>
      </c>
      <c r="N85" s="56">
        <v>1E-4</v>
      </c>
    </row>
    <row r="86" spans="1:14">
      <c r="A86" t="s">
        <v>1270</v>
      </c>
      <c r="B86" t="s">
        <v>1271</v>
      </c>
      <c r="C86" t="s">
        <v>96</v>
      </c>
      <c r="D86" t="s">
        <v>108</v>
      </c>
      <c r="E86" t="s">
        <v>660</v>
      </c>
      <c r="F86" t="s">
        <v>643</v>
      </c>
      <c r="G86" t="s">
        <v>98</v>
      </c>
      <c r="H86" s="55">
        <v>993807.89</v>
      </c>
      <c r="I86" s="55">
        <v>1210</v>
      </c>
      <c r="J86" s="55">
        <v>0</v>
      </c>
      <c r="K86" s="55">
        <v>12025.075468999999</v>
      </c>
      <c r="L86" s="56">
        <v>5.5999999999999999E-3</v>
      </c>
      <c r="M86" s="56">
        <v>4.7999999999999996E-3</v>
      </c>
      <c r="N86" s="56">
        <v>6.9999999999999999E-4</v>
      </c>
    </row>
    <row r="87" spans="1:14">
      <c r="A87" t="s">
        <v>1272</v>
      </c>
      <c r="B87" t="s">
        <v>1273</v>
      </c>
      <c r="C87" t="s">
        <v>96</v>
      </c>
      <c r="D87" t="s">
        <v>108</v>
      </c>
      <c r="E87" t="s">
        <v>1274</v>
      </c>
      <c r="F87" t="s">
        <v>643</v>
      </c>
      <c r="G87" t="s">
        <v>98</v>
      </c>
      <c r="H87" s="55">
        <v>134125.10999999999</v>
      </c>
      <c r="I87" s="55">
        <v>5400</v>
      </c>
      <c r="J87" s="55">
        <v>0</v>
      </c>
      <c r="K87" s="55">
        <v>7242.75594</v>
      </c>
      <c r="L87" s="56">
        <v>1.8E-3</v>
      </c>
      <c r="M87" s="56">
        <v>2.8999999999999998E-3</v>
      </c>
      <c r="N87" s="56">
        <v>4.0000000000000002E-4</v>
      </c>
    </row>
    <row r="88" spans="1:14">
      <c r="A88" t="s">
        <v>1275</v>
      </c>
      <c r="B88" t="s">
        <v>1276</v>
      </c>
      <c r="C88" t="s">
        <v>96</v>
      </c>
      <c r="D88" t="s">
        <v>108</v>
      </c>
      <c r="E88" t="s">
        <v>1277</v>
      </c>
      <c r="F88" t="s">
        <v>361</v>
      </c>
      <c r="G88" t="s">
        <v>98</v>
      </c>
      <c r="H88" s="55">
        <v>233990.96</v>
      </c>
      <c r="I88" s="55">
        <v>3024</v>
      </c>
      <c r="J88" s="55">
        <v>0</v>
      </c>
      <c r="K88" s="55">
        <v>7075.8866304000003</v>
      </c>
      <c r="L88" s="56">
        <v>1.2999999999999999E-3</v>
      </c>
      <c r="M88" s="56">
        <v>2.8E-3</v>
      </c>
      <c r="N88" s="56">
        <v>4.0000000000000002E-4</v>
      </c>
    </row>
    <row r="89" spans="1:14">
      <c r="A89" t="s">
        <v>1278</v>
      </c>
      <c r="B89" t="s">
        <v>1279</v>
      </c>
      <c r="C89" t="s">
        <v>96</v>
      </c>
      <c r="D89" t="s">
        <v>108</v>
      </c>
      <c r="E89" t="s">
        <v>663</v>
      </c>
      <c r="F89" t="s">
        <v>361</v>
      </c>
      <c r="G89" t="s">
        <v>98</v>
      </c>
      <c r="H89" s="55">
        <v>60700.6</v>
      </c>
      <c r="I89" s="55">
        <v>3447</v>
      </c>
      <c r="J89" s="55">
        <v>0</v>
      </c>
      <c r="K89" s="55">
        <v>2092.349682</v>
      </c>
      <c r="L89" s="56">
        <v>1.6000000000000001E-3</v>
      </c>
      <c r="M89" s="56">
        <v>8.0000000000000004E-4</v>
      </c>
      <c r="N89" s="56">
        <v>1E-4</v>
      </c>
    </row>
    <row r="90" spans="1:14">
      <c r="A90" t="s">
        <v>1280</v>
      </c>
      <c r="B90" t="s">
        <v>1281</v>
      </c>
      <c r="C90" t="s">
        <v>96</v>
      </c>
      <c r="D90" t="s">
        <v>108</v>
      </c>
      <c r="E90" t="s">
        <v>456</v>
      </c>
      <c r="F90" t="s">
        <v>361</v>
      </c>
      <c r="G90" t="s">
        <v>98</v>
      </c>
      <c r="H90" s="55">
        <v>12256.53</v>
      </c>
      <c r="I90" s="55">
        <v>76070</v>
      </c>
      <c r="J90" s="55">
        <v>0</v>
      </c>
      <c r="K90" s="55">
        <v>9323.5423709999995</v>
      </c>
      <c r="L90" s="56">
        <v>2.3E-3</v>
      </c>
      <c r="M90" s="56">
        <v>3.7000000000000002E-3</v>
      </c>
      <c r="N90" s="56">
        <v>5.9999999999999995E-4</v>
      </c>
    </row>
    <row r="91" spans="1:14">
      <c r="A91" t="s">
        <v>1282</v>
      </c>
      <c r="B91" t="s">
        <v>1283</v>
      </c>
      <c r="C91" t="s">
        <v>96</v>
      </c>
      <c r="D91" t="s">
        <v>108</v>
      </c>
      <c r="E91" t="s">
        <v>1284</v>
      </c>
      <c r="F91" t="s">
        <v>361</v>
      </c>
      <c r="G91" t="s">
        <v>98</v>
      </c>
      <c r="H91" s="55">
        <v>415958.2</v>
      </c>
      <c r="I91" s="55">
        <v>884</v>
      </c>
      <c r="J91" s="55">
        <v>0</v>
      </c>
      <c r="K91" s="55">
        <v>3677.0704879999998</v>
      </c>
      <c r="L91" s="56">
        <v>2.8E-3</v>
      </c>
      <c r="M91" s="56">
        <v>1.5E-3</v>
      </c>
      <c r="N91" s="56">
        <v>2.0000000000000001E-4</v>
      </c>
    </row>
    <row r="92" spans="1:14">
      <c r="A92" t="s">
        <v>1285</v>
      </c>
      <c r="B92" t="s">
        <v>1286</v>
      </c>
      <c r="C92" t="s">
        <v>96</v>
      </c>
      <c r="D92" t="s">
        <v>108</v>
      </c>
      <c r="E92" t="s">
        <v>489</v>
      </c>
      <c r="F92" t="s">
        <v>361</v>
      </c>
      <c r="G92" t="s">
        <v>98</v>
      </c>
      <c r="H92" s="55">
        <v>161684.60999999999</v>
      </c>
      <c r="I92" s="55">
        <v>8550</v>
      </c>
      <c r="J92" s="55">
        <v>0</v>
      </c>
      <c r="K92" s="55">
        <v>13824.034154999999</v>
      </c>
      <c r="L92" s="56">
        <v>4.4000000000000003E-3</v>
      </c>
      <c r="M92" s="56">
        <v>5.4999999999999997E-3</v>
      </c>
      <c r="N92" s="56">
        <v>8.0000000000000004E-4</v>
      </c>
    </row>
    <row r="93" spans="1:14">
      <c r="A93" t="s">
        <v>1287</v>
      </c>
      <c r="B93" t="s">
        <v>1288</v>
      </c>
      <c r="C93" t="s">
        <v>96</v>
      </c>
      <c r="D93" t="s">
        <v>108</v>
      </c>
      <c r="E93" t="s">
        <v>630</v>
      </c>
      <c r="F93" t="s">
        <v>361</v>
      </c>
      <c r="G93" t="s">
        <v>98</v>
      </c>
      <c r="H93" s="55">
        <v>5239158.41</v>
      </c>
      <c r="I93" s="55">
        <v>169</v>
      </c>
      <c r="J93" s="55">
        <v>0</v>
      </c>
      <c r="K93" s="55">
        <v>8854.1777129000002</v>
      </c>
      <c r="L93" s="56">
        <v>7.6E-3</v>
      </c>
      <c r="M93" s="56">
        <v>3.5999999999999999E-3</v>
      </c>
      <c r="N93" s="56">
        <v>5.0000000000000001E-4</v>
      </c>
    </row>
    <row r="94" spans="1:14">
      <c r="A94" t="s">
        <v>1289</v>
      </c>
      <c r="B94" t="s">
        <v>1290</v>
      </c>
      <c r="C94" t="s">
        <v>96</v>
      </c>
      <c r="D94" t="s">
        <v>108</v>
      </c>
      <c r="E94" t="s">
        <v>414</v>
      </c>
      <c r="F94" t="s">
        <v>361</v>
      </c>
      <c r="G94" t="s">
        <v>98</v>
      </c>
      <c r="H94" s="55">
        <v>61258.42</v>
      </c>
      <c r="I94" s="55">
        <v>23770</v>
      </c>
      <c r="J94" s="55">
        <v>502.15264999999999</v>
      </c>
      <c r="K94" s="55">
        <v>15063.279084</v>
      </c>
      <c r="L94" s="56">
        <v>5.0000000000000001E-3</v>
      </c>
      <c r="M94" s="56">
        <v>6.0000000000000001E-3</v>
      </c>
      <c r="N94" s="56">
        <v>8.9999999999999998E-4</v>
      </c>
    </row>
    <row r="95" spans="1:14">
      <c r="A95" t="s">
        <v>1291</v>
      </c>
      <c r="B95" t="s">
        <v>1292</v>
      </c>
      <c r="C95" t="s">
        <v>96</v>
      </c>
      <c r="D95" t="s">
        <v>108</v>
      </c>
      <c r="E95" t="s">
        <v>418</v>
      </c>
      <c r="F95" t="s">
        <v>361</v>
      </c>
      <c r="G95" t="s">
        <v>98</v>
      </c>
      <c r="H95" s="55">
        <v>879347.43</v>
      </c>
      <c r="I95" s="55">
        <v>1700</v>
      </c>
      <c r="J95" s="55">
        <v>0</v>
      </c>
      <c r="K95" s="55">
        <v>14948.90631</v>
      </c>
      <c r="L95" s="56">
        <v>4.4999999999999997E-3</v>
      </c>
      <c r="M95" s="56">
        <v>6.0000000000000001E-3</v>
      </c>
      <c r="N95" s="56">
        <v>8.9999999999999998E-4</v>
      </c>
    </row>
    <row r="96" spans="1:14">
      <c r="A96" t="s">
        <v>1293</v>
      </c>
      <c r="B96" t="s">
        <v>1294</v>
      </c>
      <c r="C96" t="s">
        <v>96</v>
      </c>
      <c r="D96" t="s">
        <v>108</v>
      </c>
      <c r="E96" t="s">
        <v>1295</v>
      </c>
      <c r="F96" t="s">
        <v>109</v>
      </c>
      <c r="G96" t="s">
        <v>98</v>
      </c>
      <c r="H96" s="55">
        <v>223159.84</v>
      </c>
      <c r="I96" s="55">
        <v>1990</v>
      </c>
      <c r="J96" s="55">
        <v>0</v>
      </c>
      <c r="K96" s="55">
        <v>4440.8808159999999</v>
      </c>
      <c r="L96" s="56">
        <v>1.6999999999999999E-3</v>
      </c>
      <c r="M96" s="56">
        <v>1.8E-3</v>
      </c>
      <c r="N96" s="56">
        <v>2.9999999999999997E-4</v>
      </c>
    </row>
    <row r="97" spans="1:14">
      <c r="A97" t="s">
        <v>1296</v>
      </c>
      <c r="B97" t="s">
        <v>1297</v>
      </c>
      <c r="C97" t="s">
        <v>96</v>
      </c>
      <c r="D97" t="s">
        <v>108</v>
      </c>
      <c r="E97" t="s">
        <v>1298</v>
      </c>
      <c r="F97" t="s">
        <v>1299</v>
      </c>
      <c r="G97" t="s">
        <v>98</v>
      </c>
      <c r="H97" s="55">
        <v>306030.84999999998</v>
      </c>
      <c r="I97" s="55">
        <v>4109</v>
      </c>
      <c r="J97" s="55">
        <v>0</v>
      </c>
      <c r="K97" s="55">
        <v>12574.8076265</v>
      </c>
      <c r="L97" s="56">
        <v>2.8E-3</v>
      </c>
      <c r="M97" s="56">
        <v>5.0000000000000001E-3</v>
      </c>
      <c r="N97" s="56">
        <v>8.0000000000000004E-4</v>
      </c>
    </row>
    <row r="98" spans="1:14">
      <c r="A98" t="s">
        <v>1300</v>
      </c>
      <c r="B98" t="s">
        <v>1301</v>
      </c>
      <c r="C98" t="s">
        <v>96</v>
      </c>
      <c r="D98" t="s">
        <v>108</v>
      </c>
      <c r="E98" t="s">
        <v>1302</v>
      </c>
      <c r="F98" t="s">
        <v>1303</v>
      </c>
      <c r="G98" t="s">
        <v>98</v>
      </c>
      <c r="H98" s="55">
        <v>106534.44</v>
      </c>
      <c r="I98" s="55">
        <v>7405</v>
      </c>
      <c r="J98" s="55">
        <v>0</v>
      </c>
      <c r="K98" s="55">
        <v>7888.875282</v>
      </c>
      <c r="L98" s="56">
        <v>4.8999999999999998E-3</v>
      </c>
      <c r="M98" s="56">
        <v>3.2000000000000002E-3</v>
      </c>
      <c r="N98" s="56">
        <v>5.0000000000000001E-4</v>
      </c>
    </row>
    <row r="99" spans="1:14">
      <c r="A99" t="s">
        <v>1304</v>
      </c>
      <c r="B99" t="s">
        <v>1305</v>
      </c>
      <c r="C99" t="s">
        <v>96</v>
      </c>
      <c r="D99" t="s">
        <v>108</v>
      </c>
      <c r="E99" t="s">
        <v>1306</v>
      </c>
      <c r="F99" t="s">
        <v>1303</v>
      </c>
      <c r="G99" t="s">
        <v>98</v>
      </c>
      <c r="H99" s="55">
        <v>57565.23</v>
      </c>
      <c r="I99" s="55">
        <v>15690</v>
      </c>
      <c r="J99" s="55">
        <v>0</v>
      </c>
      <c r="K99" s="55">
        <v>9031.9845870000008</v>
      </c>
      <c r="L99" s="56">
        <v>4.0000000000000001E-3</v>
      </c>
      <c r="M99" s="56">
        <v>3.5999999999999999E-3</v>
      </c>
      <c r="N99" s="56">
        <v>5.0000000000000001E-4</v>
      </c>
    </row>
    <row r="100" spans="1:14">
      <c r="A100" t="s">
        <v>1307</v>
      </c>
      <c r="B100" t="s">
        <v>1308</v>
      </c>
      <c r="C100" t="s">
        <v>96</v>
      </c>
      <c r="D100" t="s">
        <v>108</v>
      </c>
      <c r="E100" t="s">
        <v>1309</v>
      </c>
      <c r="F100" t="s">
        <v>1303</v>
      </c>
      <c r="G100" t="s">
        <v>98</v>
      </c>
      <c r="H100" s="55">
        <v>24565.98</v>
      </c>
      <c r="I100" s="55">
        <v>24060</v>
      </c>
      <c r="J100" s="55">
        <v>0</v>
      </c>
      <c r="K100" s="55">
        <v>5910.5747879999999</v>
      </c>
      <c r="L100" s="56">
        <v>1.8E-3</v>
      </c>
      <c r="M100" s="56">
        <v>2.3999999999999998E-3</v>
      </c>
      <c r="N100" s="56">
        <v>4.0000000000000002E-4</v>
      </c>
    </row>
    <row r="101" spans="1:14">
      <c r="A101" t="s">
        <v>1310</v>
      </c>
      <c r="B101" t="s">
        <v>1311</v>
      </c>
      <c r="C101" t="s">
        <v>96</v>
      </c>
      <c r="D101" t="s">
        <v>108</v>
      </c>
      <c r="E101" t="s">
        <v>1312</v>
      </c>
      <c r="F101" t="s">
        <v>1303</v>
      </c>
      <c r="G101" t="s">
        <v>98</v>
      </c>
      <c r="H101" s="55">
        <v>112814.64</v>
      </c>
      <c r="I101" s="55">
        <v>7154</v>
      </c>
      <c r="J101" s="55">
        <v>0</v>
      </c>
      <c r="K101" s="55">
        <v>8070.7593456000004</v>
      </c>
      <c r="L101" s="56">
        <v>2.3E-3</v>
      </c>
      <c r="M101" s="56">
        <v>3.2000000000000002E-3</v>
      </c>
      <c r="N101" s="56">
        <v>5.0000000000000001E-4</v>
      </c>
    </row>
    <row r="102" spans="1:14">
      <c r="A102" t="s">
        <v>1313</v>
      </c>
      <c r="B102" t="s">
        <v>1314</v>
      </c>
      <c r="C102" t="s">
        <v>96</v>
      </c>
      <c r="D102" t="s">
        <v>108</v>
      </c>
      <c r="E102" t="s">
        <v>1315</v>
      </c>
      <c r="F102" t="s">
        <v>1303</v>
      </c>
      <c r="G102" t="s">
        <v>98</v>
      </c>
      <c r="H102" s="55">
        <v>22506.73</v>
      </c>
      <c r="I102" s="55">
        <v>20210</v>
      </c>
      <c r="J102" s="55">
        <v>0</v>
      </c>
      <c r="K102" s="55">
        <v>4548.6101330000001</v>
      </c>
      <c r="L102" s="56">
        <v>1.6000000000000001E-3</v>
      </c>
      <c r="M102" s="56">
        <v>1.8E-3</v>
      </c>
      <c r="N102" s="56">
        <v>2.9999999999999997E-4</v>
      </c>
    </row>
    <row r="103" spans="1:14">
      <c r="A103" t="s">
        <v>1316</v>
      </c>
      <c r="B103" t="s">
        <v>1317</v>
      </c>
      <c r="C103" t="s">
        <v>96</v>
      </c>
      <c r="D103" t="s">
        <v>108</v>
      </c>
      <c r="E103" t="s">
        <v>1318</v>
      </c>
      <c r="F103" t="s">
        <v>1303</v>
      </c>
      <c r="G103" t="s">
        <v>98</v>
      </c>
      <c r="H103" s="55">
        <v>1674478.57</v>
      </c>
      <c r="I103" s="55">
        <v>1709</v>
      </c>
      <c r="J103" s="55">
        <v>0</v>
      </c>
      <c r="K103" s="55">
        <v>28616.838761300001</v>
      </c>
      <c r="L103" s="56">
        <v>6.1000000000000004E-3</v>
      </c>
      <c r="M103" s="56">
        <v>1.15E-2</v>
      </c>
      <c r="N103" s="56">
        <v>1.6999999999999999E-3</v>
      </c>
    </row>
    <row r="104" spans="1:14">
      <c r="A104" t="s">
        <v>1319</v>
      </c>
      <c r="B104" t="s">
        <v>1320</v>
      </c>
      <c r="C104" t="s">
        <v>96</v>
      </c>
      <c r="D104" t="s">
        <v>108</v>
      </c>
      <c r="E104" t="s">
        <v>1321</v>
      </c>
      <c r="F104" t="s">
        <v>1322</v>
      </c>
      <c r="G104" t="s">
        <v>98</v>
      </c>
      <c r="H104" s="55">
        <v>471628.4</v>
      </c>
      <c r="I104" s="55">
        <v>4651</v>
      </c>
      <c r="J104" s="55">
        <v>0</v>
      </c>
      <c r="K104" s="55">
        <v>21935.436883999999</v>
      </c>
      <c r="L104" s="56">
        <v>6.6E-3</v>
      </c>
      <c r="M104" s="56">
        <v>8.8000000000000005E-3</v>
      </c>
      <c r="N104" s="56">
        <v>1.2999999999999999E-3</v>
      </c>
    </row>
    <row r="105" spans="1:14">
      <c r="A105" t="s">
        <v>1323</v>
      </c>
      <c r="B105" t="s">
        <v>1324</v>
      </c>
      <c r="C105" t="s">
        <v>96</v>
      </c>
      <c r="D105" t="s">
        <v>108</v>
      </c>
      <c r="E105" t="s">
        <v>1325</v>
      </c>
      <c r="F105" t="s">
        <v>1322</v>
      </c>
      <c r="G105" t="s">
        <v>98</v>
      </c>
      <c r="H105" s="55">
        <v>112821.04</v>
      </c>
      <c r="I105" s="55">
        <v>19210</v>
      </c>
      <c r="J105" s="55">
        <v>0</v>
      </c>
      <c r="K105" s="55">
        <v>21672.921783999998</v>
      </c>
      <c r="L105" s="56">
        <v>4.7999999999999996E-3</v>
      </c>
      <c r="M105" s="56">
        <v>8.6999999999999994E-3</v>
      </c>
      <c r="N105" s="56">
        <v>1.2999999999999999E-3</v>
      </c>
    </row>
    <row r="106" spans="1:14">
      <c r="A106" t="s">
        <v>1326</v>
      </c>
      <c r="B106" t="s">
        <v>1327</v>
      </c>
      <c r="C106" t="s">
        <v>96</v>
      </c>
      <c r="D106" t="s">
        <v>108</v>
      </c>
      <c r="E106" t="s">
        <v>1328</v>
      </c>
      <c r="F106" t="s">
        <v>1322</v>
      </c>
      <c r="G106" t="s">
        <v>98</v>
      </c>
      <c r="H106" s="55">
        <v>317041.18</v>
      </c>
      <c r="I106" s="55">
        <v>6799</v>
      </c>
      <c r="J106" s="55">
        <v>0</v>
      </c>
      <c r="K106" s="55">
        <v>21555.629828199999</v>
      </c>
      <c r="L106" s="56">
        <v>5.0000000000000001E-3</v>
      </c>
      <c r="M106" s="56">
        <v>8.6999999999999994E-3</v>
      </c>
      <c r="N106" s="56">
        <v>1.2999999999999999E-3</v>
      </c>
    </row>
    <row r="107" spans="1:14">
      <c r="A107" t="s">
        <v>1329</v>
      </c>
      <c r="B107" t="s">
        <v>1330</v>
      </c>
      <c r="C107" t="s">
        <v>96</v>
      </c>
      <c r="D107" t="s">
        <v>108</v>
      </c>
      <c r="E107" t="s">
        <v>1331</v>
      </c>
      <c r="F107" t="s">
        <v>110</v>
      </c>
      <c r="G107" t="s">
        <v>98</v>
      </c>
      <c r="H107" s="55">
        <v>31150.47</v>
      </c>
      <c r="I107" s="55">
        <v>30260</v>
      </c>
      <c r="J107" s="55">
        <v>0</v>
      </c>
      <c r="K107" s="55">
        <v>9426.1322220000002</v>
      </c>
      <c r="L107" s="56">
        <v>5.4000000000000003E-3</v>
      </c>
      <c r="M107" s="56">
        <v>3.8E-3</v>
      </c>
      <c r="N107" s="56">
        <v>5.9999999999999995E-4</v>
      </c>
    </row>
    <row r="108" spans="1:14">
      <c r="A108" t="s">
        <v>1332</v>
      </c>
      <c r="B108" t="s">
        <v>1333</v>
      </c>
      <c r="C108" t="s">
        <v>96</v>
      </c>
      <c r="D108" t="s">
        <v>108</v>
      </c>
      <c r="E108" t="s">
        <v>1334</v>
      </c>
      <c r="F108" t="s">
        <v>111</v>
      </c>
      <c r="G108" t="s">
        <v>98</v>
      </c>
      <c r="H108" s="55">
        <v>112368.79</v>
      </c>
      <c r="I108" s="55">
        <v>509.6</v>
      </c>
      <c r="J108" s="55">
        <v>0</v>
      </c>
      <c r="K108" s="55">
        <v>572.63135383999997</v>
      </c>
      <c r="L108" s="56">
        <v>5.9999999999999995E-4</v>
      </c>
      <c r="M108" s="56">
        <v>2.0000000000000001E-4</v>
      </c>
      <c r="N108" s="56">
        <v>0</v>
      </c>
    </row>
    <row r="109" spans="1:14">
      <c r="A109" t="s">
        <v>1335</v>
      </c>
      <c r="B109" t="s">
        <v>1336</v>
      </c>
      <c r="C109" t="s">
        <v>96</v>
      </c>
      <c r="D109" t="s">
        <v>108</v>
      </c>
      <c r="E109" t="s">
        <v>1337</v>
      </c>
      <c r="F109" t="s">
        <v>111</v>
      </c>
      <c r="G109" t="s">
        <v>98</v>
      </c>
      <c r="H109" s="55">
        <v>222356.69</v>
      </c>
      <c r="I109" s="55">
        <v>1320</v>
      </c>
      <c r="J109" s="55">
        <v>0</v>
      </c>
      <c r="K109" s="55">
        <v>2935.1083079999999</v>
      </c>
      <c r="L109" s="56">
        <v>1.1000000000000001E-3</v>
      </c>
      <c r="M109" s="56">
        <v>1.1999999999999999E-3</v>
      </c>
      <c r="N109" s="56">
        <v>2.0000000000000001E-4</v>
      </c>
    </row>
    <row r="110" spans="1:14">
      <c r="A110" t="s">
        <v>1338</v>
      </c>
      <c r="B110" t="s">
        <v>1339</v>
      </c>
      <c r="C110" t="s">
        <v>96</v>
      </c>
      <c r="D110" t="s">
        <v>108</v>
      </c>
      <c r="E110" t="s">
        <v>1340</v>
      </c>
      <c r="F110" t="s">
        <v>112</v>
      </c>
      <c r="G110" t="s">
        <v>98</v>
      </c>
      <c r="H110" s="55">
        <v>35598.67</v>
      </c>
      <c r="I110" s="55">
        <v>7011</v>
      </c>
      <c r="J110" s="55">
        <v>0</v>
      </c>
      <c r="K110" s="55">
        <v>2495.8227536999998</v>
      </c>
      <c r="L110" s="56">
        <v>1.1000000000000001E-3</v>
      </c>
      <c r="M110" s="56">
        <v>1E-3</v>
      </c>
      <c r="N110" s="56">
        <v>2.0000000000000001E-4</v>
      </c>
    </row>
    <row r="111" spans="1:14">
      <c r="A111" t="s">
        <v>1341</v>
      </c>
      <c r="B111" t="s">
        <v>1342</v>
      </c>
      <c r="C111" t="s">
        <v>96</v>
      </c>
      <c r="D111" t="s">
        <v>108</v>
      </c>
      <c r="E111" t="s">
        <v>1343</v>
      </c>
      <c r="F111" t="s">
        <v>112</v>
      </c>
      <c r="G111" t="s">
        <v>98</v>
      </c>
      <c r="H111" s="55">
        <v>1721.28</v>
      </c>
      <c r="I111" s="55">
        <v>11150</v>
      </c>
      <c r="J111" s="55">
        <v>0</v>
      </c>
      <c r="K111" s="55">
        <v>191.92272</v>
      </c>
      <c r="L111" s="56">
        <v>0</v>
      </c>
      <c r="M111" s="56">
        <v>1E-4</v>
      </c>
      <c r="N111" s="56">
        <v>0</v>
      </c>
    </row>
    <row r="112" spans="1:14">
      <c r="A112" t="s">
        <v>1344</v>
      </c>
      <c r="B112" t="s">
        <v>1345</v>
      </c>
      <c r="C112" t="s">
        <v>96</v>
      </c>
      <c r="D112" t="s">
        <v>108</v>
      </c>
      <c r="E112" t="s">
        <v>778</v>
      </c>
      <c r="F112" t="s">
        <v>113</v>
      </c>
      <c r="G112" t="s">
        <v>98</v>
      </c>
      <c r="H112" s="55">
        <v>832338.58</v>
      </c>
      <c r="I112" s="55">
        <v>1798</v>
      </c>
      <c r="J112" s="55">
        <v>0</v>
      </c>
      <c r="K112" s="55">
        <v>14965.4476684</v>
      </c>
      <c r="L112" s="56">
        <v>4.4999999999999997E-3</v>
      </c>
      <c r="M112" s="56">
        <v>6.0000000000000001E-3</v>
      </c>
      <c r="N112" s="56">
        <v>8.9999999999999998E-4</v>
      </c>
    </row>
    <row r="113" spans="1:14">
      <c r="A113" t="s">
        <v>1346</v>
      </c>
      <c r="B113" t="s">
        <v>1347</v>
      </c>
      <c r="C113" t="s">
        <v>96</v>
      </c>
      <c r="D113" t="s">
        <v>108</v>
      </c>
      <c r="E113" t="s">
        <v>586</v>
      </c>
      <c r="F113" t="s">
        <v>113</v>
      </c>
      <c r="G113" t="s">
        <v>98</v>
      </c>
      <c r="H113" s="55">
        <v>736407.12</v>
      </c>
      <c r="I113" s="55">
        <v>1494</v>
      </c>
      <c r="J113" s="55">
        <v>0</v>
      </c>
      <c r="K113" s="55">
        <v>11001.9223728</v>
      </c>
      <c r="L113" s="56">
        <v>4.4999999999999997E-3</v>
      </c>
      <c r="M113" s="56">
        <v>4.4000000000000003E-3</v>
      </c>
      <c r="N113" s="56">
        <v>6.9999999999999999E-4</v>
      </c>
    </row>
    <row r="114" spans="1:14">
      <c r="A114" s="57" t="s">
        <v>1348</v>
      </c>
      <c r="B114" s="109" t="s">
        <v>4605</v>
      </c>
      <c r="C114" s="109" t="s">
        <v>4605</v>
      </c>
      <c r="D114" s="110" t="s">
        <v>4605</v>
      </c>
      <c r="E114" s="110" t="s">
        <v>4605</v>
      </c>
      <c r="F114" s="110" t="s">
        <v>4605</v>
      </c>
      <c r="G114" s="110" t="s">
        <v>4605</v>
      </c>
      <c r="H114" s="59">
        <v>27138158.600000001</v>
      </c>
      <c r="I114" s="110" t="s">
        <v>4605</v>
      </c>
      <c r="J114" s="59">
        <v>171.07165000000001</v>
      </c>
      <c r="K114" s="59">
        <v>113928.26411614352</v>
      </c>
      <c r="L114" s="110" t="s">
        <v>4605</v>
      </c>
      <c r="M114" s="58">
        <v>4.5699999999999998E-2</v>
      </c>
      <c r="N114" s="58">
        <v>6.8999999999999999E-3</v>
      </c>
    </row>
    <row r="115" spans="1:14">
      <c r="A115" t="s">
        <v>1349</v>
      </c>
      <c r="B115" t="s">
        <v>1350</v>
      </c>
      <c r="C115" t="s">
        <v>96</v>
      </c>
      <c r="D115" t="s">
        <v>108</v>
      </c>
      <c r="E115" t="s">
        <v>1351</v>
      </c>
      <c r="F115" t="s">
        <v>1172</v>
      </c>
      <c r="G115" t="s">
        <v>98</v>
      </c>
      <c r="H115" s="55">
        <v>55301.78</v>
      </c>
      <c r="I115" s="55">
        <v>113.3</v>
      </c>
      <c r="J115" s="55">
        <v>0</v>
      </c>
      <c r="K115" s="55">
        <v>62.65691674</v>
      </c>
      <c r="L115" s="56">
        <v>1.9E-3</v>
      </c>
      <c r="M115" s="56">
        <v>0</v>
      </c>
      <c r="N115" s="56">
        <v>0</v>
      </c>
    </row>
    <row r="116" spans="1:14">
      <c r="A116" t="s">
        <v>1352</v>
      </c>
      <c r="B116" t="s">
        <v>1353</v>
      </c>
      <c r="C116" t="s">
        <v>96</v>
      </c>
      <c r="D116" t="s">
        <v>108</v>
      </c>
      <c r="E116" t="s">
        <v>1354</v>
      </c>
      <c r="F116" t="s">
        <v>341</v>
      </c>
      <c r="G116" t="s">
        <v>98</v>
      </c>
      <c r="H116" s="55">
        <v>70067.17</v>
      </c>
      <c r="I116" s="55">
        <v>2602</v>
      </c>
      <c r="J116" s="55">
        <v>0</v>
      </c>
      <c r="K116" s="55">
        <v>1823.1477634</v>
      </c>
      <c r="L116" s="56">
        <v>4.4000000000000003E-3</v>
      </c>
      <c r="M116" s="56">
        <v>6.9999999999999999E-4</v>
      </c>
      <c r="N116" s="56">
        <v>1E-4</v>
      </c>
    </row>
    <row r="117" spans="1:14">
      <c r="A117" t="s">
        <v>1355</v>
      </c>
      <c r="B117" t="s">
        <v>1356</v>
      </c>
      <c r="C117" t="s">
        <v>96</v>
      </c>
      <c r="D117" t="s">
        <v>108</v>
      </c>
      <c r="E117" t="s">
        <v>840</v>
      </c>
      <c r="F117" t="s">
        <v>698</v>
      </c>
      <c r="G117" t="s">
        <v>98</v>
      </c>
      <c r="H117" s="55">
        <v>10864.2</v>
      </c>
      <c r="I117" s="55">
        <v>5400</v>
      </c>
      <c r="J117" s="55">
        <v>0</v>
      </c>
      <c r="K117" s="55">
        <v>586.66679999999997</v>
      </c>
      <c r="L117" s="56">
        <v>8.0000000000000004E-4</v>
      </c>
      <c r="M117" s="56">
        <v>2.0000000000000001E-4</v>
      </c>
      <c r="N117" s="56">
        <v>0</v>
      </c>
    </row>
    <row r="118" spans="1:14">
      <c r="A118" t="s">
        <v>1357</v>
      </c>
      <c r="B118" t="s">
        <v>1358</v>
      </c>
      <c r="C118" t="s">
        <v>96</v>
      </c>
      <c r="D118" t="s">
        <v>108</v>
      </c>
      <c r="E118" t="s">
        <v>1359</v>
      </c>
      <c r="F118" t="s">
        <v>698</v>
      </c>
      <c r="G118" t="s">
        <v>98</v>
      </c>
      <c r="H118" s="55">
        <v>112135.55</v>
      </c>
      <c r="I118" s="55">
        <v>1600</v>
      </c>
      <c r="J118" s="55">
        <v>0</v>
      </c>
      <c r="K118" s="55">
        <v>1794.1687999999999</v>
      </c>
      <c r="L118" s="56">
        <v>2.5000000000000001E-3</v>
      </c>
      <c r="M118" s="56">
        <v>6.9999999999999999E-4</v>
      </c>
      <c r="N118" s="56">
        <v>1E-4</v>
      </c>
    </row>
    <row r="119" spans="1:14">
      <c r="A119" t="s">
        <v>1360</v>
      </c>
      <c r="B119" t="s">
        <v>1361</v>
      </c>
      <c r="C119" t="s">
        <v>96</v>
      </c>
      <c r="D119" t="s">
        <v>108</v>
      </c>
      <c r="E119" t="s">
        <v>1362</v>
      </c>
      <c r="F119" t="s">
        <v>698</v>
      </c>
      <c r="G119" t="s">
        <v>98</v>
      </c>
      <c r="H119" s="55">
        <v>128351.81</v>
      </c>
      <c r="I119" s="55">
        <v>720.6</v>
      </c>
      <c r="J119" s="55">
        <v>0</v>
      </c>
      <c r="K119" s="55">
        <v>924.90314286</v>
      </c>
      <c r="L119" s="56">
        <v>1.8E-3</v>
      </c>
      <c r="M119" s="56">
        <v>4.0000000000000002E-4</v>
      </c>
      <c r="N119" s="56">
        <v>1E-4</v>
      </c>
    </row>
    <row r="120" spans="1:14">
      <c r="A120" t="s">
        <v>1363</v>
      </c>
      <c r="B120" t="s">
        <v>1364</v>
      </c>
      <c r="C120" t="s">
        <v>96</v>
      </c>
      <c r="D120" t="s">
        <v>108</v>
      </c>
      <c r="E120" t="s">
        <v>1365</v>
      </c>
      <c r="F120" t="s">
        <v>698</v>
      </c>
      <c r="G120" t="s">
        <v>98</v>
      </c>
      <c r="H120" s="55">
        <v>121208.61</v>
      </c>
      <c r="I120" s="55">
        <v>576.70000000000005</v>
      </c>
      <c r="J120" s="55">
        <v>0</v>
      </c>
      <c r="K120" s="55">
        <v>699.01005386999998</v>
      </c>
      <c r="L120" s="56">
        <v>2.0999999999999999E-3</v>
      </c>
      <c r="M120" s="56">
        <v>2.9999999999999997E-4</v>
      </c>
      <c r="N120" s="56">
        <v>0</v>
      </c>
    </row>
    <row r="121" spans="1:14">
      <c r="A121" t="s">
        <v>1366</v>
      </c>
      <c r="B121" t="s">
        <v>1367</v>
      </c>
      <c r="C121" t="s">
        <v>96</v>
      </c>
      <c r="D121" t="s">
        <v>108</v>
      </c>
      <c r="E121" t="s">
        <v>1368</v>
      </c>
      <c r="F121" t="s">
        <v>620</v>
      </c>
      <c r="G121" t="s">
        <v>98</v>
      </c>
      <c r="H121" s="55">
        <v>1253837.79</v>
      </c>
      <c r="I121" s="55">
        <v>145.80000000000001</v>
      </c>
      <c r="J121" s="55">
        <v>0</v>
      </c>
      <c r="K121" s="55">
        <v>1828.09549782</v>
      </c>
      <c r="L121" s="56">
        <v>5.4999999999999997E-3</v>
      </c>
      <c r="M121" s="56">
        <v>6.9999999999999999E-4</v>
      </c>
      <c r="N121" s="56">
        <v>1E-4</v>
      </c>
    </row>
    <row r="122" spans="1:14">
      <c r="A122" t="s">
        <v>1369</v>
      </c>
      <c r="B122" t="s">
        <v>1370</v>
      </c>
      <c r="C122" t="s">
        <v>96</v>
      </c>
      <c r="D122" t="s">
        <v>108</v>
      </c>
      <c r="E122" t="s">
        <v>1371</v>
      </c>
      <c r="F122" t="s">
        <v>1372</v>
      </c>
      <c r="G122" t="s">
        <v>98</v>
      </c>
      <c r="H122" s="55">
        <v>37210.78</v>
      </c>
      <c r="I122" s="55">
        <v>2227</v>
      </c>
      <c r="J122" s="55">
        <v>0</v>
      </c>
      <c r="K122" s="55">
        <v>828.68407060000004</v>
      </c>
      <c r="L122" s="56">
        <v>8.0000000000000004E-4</v>
      </c>
      <c r="M122" s="56">
        <v>2.9999999999999997E-4</v>
      </c>
      <c r="N122" s="56">
        <v>1E-4</v>
      </c>
    </row>
    <row r="123" spans="1:14">
      <c r="A123" t="s">
        <v>1373</v>
      </c>
      <c r="B123" t="s">
        <v>1374</v>
      </c>
      <c r="C123" t="s">
        <v>96</v>
      </c>
      <c r="D123" t="s">
        <v>108</v>
      </c>
      <c r="E123" t="s">
        <v>1375</v>
      </c>
      <c r="F123" t="s">
        <v>571</v>
      </c>
      <c r="G123" t="s">
        <v>98</v>
      </c>
      <c r="H123" s="55">
        <v>27592.63</v>
      </c>
      <c r="I123" s="55">
        <v>29590</v>
      </c>
      <c r="J123" s="55">
        <v>0</v>
      </c>
      <c r="K123" s="55">
        <v>8164.6592170000004</v>
      </c>
      <c r="L123" s="56">
        <v>7.6E-3</v>
      </c>
      <c r="M123" s="56">
        <v>3.3E-3</v>
      </c>
      <c r="N123" s="56">
        <v>5.0000000000000001E-4</v>
      </c>
    </row>
    <row r="124" spans="1:14">
      <c r="A124" t="s">
        <v>1376</v>
      </c>
      <c r="B124" t="s">
        <v>1377</v>
      </c>
      <c r="C124" t="s">
        <v>96</v>
      </c>
      <c r="D124" t="s">
        <v>108</v>
      </c>
      <c r="E124" t="s">
        <v>1378</v>
      </c>
      <c r="F124" t="s">
        <v>571</v>
      </c>
      <c r="G124" t="s">
        <v>98</v>
      </c>
      <c r="H124" s="55">
        <v>857.45</v>
      </c>
      <c r="I124" s="55">
        <v>164.4</v>
      </c>
      <c r="J124" s="55">
        <v>0</v>
      </c>
      <c r="K124" s="55">
        <v>1.4096477999999999</v>
      </c>
      <c r="L124" s="56">
        <v>1E-4</v>
      </c>
      <c r="M124" s="56">
        <v>0</v>
      </c>
      <c r="N124" s="56">
        <v>0</v>
      </c>
    </row>
    <row r="125" spans="1:14">
      <c r="A125" t="s">
        <v>1379</v>
      </c>
      <c r="B125" t="s">
        <v>1380</v>
      </c>
      <c r="C125" t="s">
        <v>96</v>
      </c>
      <c r="D125" t="s">
        <v>108</v>
      </c>
      <c r="E125" t="s">
        <v>1381</v>
      </c>
      <c r="F125" t="s">
        <v>571</v>
      </c>
      <c r="G125" t="s">
        <v>98</v>
      </c>
      <c r="H125" s="55">
        <v>18396.060000000001</v>
      </c>
      <c r="I125" s="55">
        <v>2774.0000310000023</v>
      </c>
      <c r="J125" s="55">
        <v>0</v>
      </c>
      <c r="K125" s="55">
        <v>510.30671010277899</v>
      </c>
      <c r="L125" s="56">
        <v>8.9999999999999998E-4</v>
      </c>
      <c r="M125" s="56">
        <v>2.0000000000000001E-4</v>
      </c>
      <c r="N125" s="56">
        <v>0</v>
      </c>
    </row>
    <row r="126" spans="1:14">
      <c r="A126" t="s">
        <v>1382</v>
      </c>
      <c r="B126" t="s">
        <v>1383</v>
      </c>
      <c r="C126" t="s">
        <v>96</v>
      </c>
      <c r="D126" t="s">
        <v>108</v>
      </c>
      <c r="E126" t="s">
        <v>834</v>
      </c>
      <c r="F126" t="s">
        <v>571</v>
      </c>
      <c r="G126" t="s">
        <v>98</v>
      </c>
      <c r="H126" s="55">
        <v>566073.61</v>
      </c>
      <c r="I126" s="55">
        <v>420.00000100000068</v>
      </c>
      <c r="J126" s="55">
        <v>0</v>
      </c>
      <c r="K126" s="55">
        <v>2377.5091676607399</v>
      </c>
      <c r="L126" s="56">
        <v>3.0999999999999999E-3</v>
      </c>
      <c r="M126" s="56">
        <v>1E-3</v>
      </c>
      <c r="N126" s="56">
        <v>1E-4</v>
      </c>
    </row>
    <row r="127" spans="1:14">
      <c r="A127" t="s">
        <v>1384</v>
      </c>
      <c r="B127" t="s">
        <v>1385</v>
      </c>
      <c r="C127" t="s">
        <v>96</v>
      </c>
      <c r="D127" t="s">
        <v>108</v>
      </c>
      <c r="E127" t="s">
        <v>1386</v>
      </c>
      <c r="F127" t="s">
        <v>571</v>
      </c>
      <c r="G127" t="s">
        <v>98</v>
      </c>
      <c r="H127" s="55">
        <v>128630.64</v>
      </c>
      <c r="I127" s="55">
        <v>3575</v>
      </c>
      <c r="J127" s="55">
        <v>0</v>
      </c>
      <c r="K127" s="55">
        <v>4598.5453799999996</v>
      </c>
      <c r="L127" s="56">
        <v>3.5999999999999999E-3</v>
      </c>
      <c r="M127" s="56">
        <v>1.8E-3</v>
      </c>
      <c r="N127" s="56">
        <v>2.9999999999999997E-4</v>
      </c>
    </row>
    <row r="128" spans="1:14">
      <c r="A128" t="s">
        <v>1387</v>
      </c>
      <c r="B128" t="s">
        <v>1388</v>
      </c>
      <c r="C128" t="s">
        <v>96</v>
      </c>
      <c r="D128" t="s">
        <v>108</v>
      </c>
      <c r="E128" t="s">
        <v>1389</v>
      </c>
      <c r="F128" t="s">
        <v>1390</v>
      </c>
      <c r="G128" t="s">
        <v>98</v>
      </c>
      <c r="H128" s="55">
        <v>18723.830000000002</v>
      </c>
      <c r="I128" s="55">
        <v>1558</v>
      </c>
      <c r="J128" s="55">
        <v>0</v>
      </c>
      <c r="K128" s="55">
        <v>291.71727140000002</v>
      </c>
      <c r="L128" s="56">
        <v>4.1999999999999997E-3</v>
      </c>
      <c r="M128" s="56">
        <v>1E-4</v>
      </c>
      <c r="N128" s="56">
        <v>0</v>
      </c>
    </row>
    <row r="129" spans="1:14">
      <c r="A129" t="s">
        <v>1391</v>
      </c>
      <c r="B129" t="s">
        <v>1392</v>
      </c>
      <c r="C129" t="s">
        <v>96</v>
      </c>
      <c r="D129" t="s">
        <v>108</v>
      </c>
      <c r="E129" t="s">
        <v>1393</v>
      </c>
      <c r="F129" t="s">
        <v>1390</v>
      </c>
      <c r="G129" t="s">
        <v>98</v>
      </c>
      <c r="H129" s="55">
        <v>73597.91</v>
      </c>
      <c r="I129" s="55">
        <v>627.29999999999995</v>
      </c>
      <c r="J129" s="55">
        <v>0</v>
      </c>
      <c r="K129" s="55">
        <v>461.67968943</v>
      </c>
      <c r="L129" s="56">
        <v>1.4E-3</v>
      </c>
      <c r="M129" s="56">
        <v>2.0000000000000001E-4</v>
      </c>
      <c r="N129" s="56">
        <v>0</v>
      </c>
    </row>
    <row r="130" spans="1:14">
      <c r="A130" t="s">
        <v>1394</v>
      </c>
      <c r="B130" t="s">
        <v>1395</v>
      </c>
      <c r="C130" t="s">
        <v>96</v>
      </c>
      <c r="D130" t="s">
        <v>108</v>
      </c>
      <c r="E130" t="s">
        <v>1396</v>
      </c>
      <c r="F130" t="s">
        <v>103</v>
      </c>
      <c r="G130" t="s">
        <v>98</v>
      </c>
      <c r="H130" s="55">
        <v>77152.570000000007</v>
      </c>
      <c r="I130" s="55">
        <v>2300</v>
      </c>
      <c r="J130" s="55">
        <v>0</v>
      </c>
      <c r="K130" s="55">
        <v>1774.50911</v>
      </c>
      <c r="L130" s="56">
        <v>2.8E-3</v>
      </c>
      <c r="M130" s="56">
        <v>6.9999999999999999E-4</v>
      </c>
      <c r="N130" s="56">
        <v>1E-4</v>
      </c>
    </row>
    <row r="131" spans="1:14">
      <c r="A131" t="s">
        <v>1397</v>
      </c>
      <c r="B131" t="s">
        <v>1398</v>
      </c>
      <c r="C131" t="s">
        <v>96</v>
      </c>
      <c r="D131" t="s">
        <v>108</v>
      </c>
      <c r="E131" t="s">
        <v>1399</v>
      </c>
      <c r="F131" t="s">
        <v>103</v>
      </c>
      <c r="G131" t="s">
        <v>98</v>
      </c>
      <c r="H131" s="55">
        <v>17956.16</v>
      </c>
      <c r="I131" s="55">
        <v>9550</v>
      </c>
      <c r="J131" s="55">
        <v>0</v>
      </c>
      <c r="K131" s="55">
        <v>1714.8132800000001</v>
      </c>
      <c r="L131" s="56">
        <v>3.5000000000000001E-3</v>
      </c>
      <c r="M131" s="56">
        <v>6.9999999999999999E-4</v>
      </c>
      <c r="N131" s="56">
        <v>1E-4</v>
      </c>
    </row>
    <row r="132" spans="1:14">
      <c r="A132" t="s">
        <v>1400</v>
      </c>
      <c r="B132" t="s">
        <v>1401</v>
      </c>
      <c r="C132" t="s">
        <v>96</v>
      </c>
      <c r="D132" t="s">
        <v>108</v>
      </c>
      <c r="E132" t="s">
        <v>566</v>
      </c>
      <c r="F132" t="s">
        <v>103</v>
      </c>
      <c r="G132" t="s">
        <v>98</v>
      </c>
      <c r="H132" s="55">
        <v>8802624.3499999996</v>
      </c>
      <c r="I132" s="55">
        <v>65.599999999999994</v>
      </c>
      <c r="J132" s="55">
        <v>0</v>
      </c>
      <c r="K132" s="55">
        <v>5774.5215736</v>
      </c>
      <c r="L132" s="56">
        <v>7.0000000000000001E-3</v>
      </c>
      <c r="M132" s="56">
        <v>2.3E-3</v>
      </c>
      <c r="N132" s="56">
        <v>4.0000000000000002E-4</v>
      </c>
    </row>
    <row r="133" spans="1:14">
      <c r="A133" t="s">
        <v>1402</v>
      </c>
      <c r="B133" t="s">
        <v>1403</v>
      </c>
      <c r="C133" t="s">
        <v>96</v>
      </c>
      <c r="D133" t="s">
        <v>108</v>
      </c>
      <c r="E133" t="s">
        <v>1404</v>
      </c>
      <c r="F133" t="s">
        <v>103</v>
      </c>
      <c r="G133" t="s">
        <v>98</v>
      </c>
      <c r="H133" s="55">
        <v>423984.52</v>
      </c>
      <c r="I133" s="55">
        <v>507.8</v>
      </c>
      <c r="J133" s="55">
        <v>0</v>
      </c>
      <c r="K133" s="55">
        <v>2152.9933925599998</v>
      </c>
      <c r="L133" s="56">
        <v>2.8E-3</v>
      </c>
      <c r="M133" s="56">
        <v>8.9999999999999998E-4</v>
      </c>
      <c r="N133" s="56">
        <v>1E-4</v>
      </c>
    </row>
    <row r="134" spans="1:14">
      <c r="A134" t="s">
        <v>1405</v>
      </c>
      <c r="B134" t="s">
        <v>1406</v>
      </c>
      <c r="C134" t="s">
        <v>96</v>
      </c>
      <c r="D134" t="s">
        <v>108</v>
      </c>
      <c r="E134" t="s">
        <v>701</v>
      </c>
      <c r="F134" t="s">
        <v>103</v>
      </c>
      <c r="G134" t="s">
        <v>98</v>
      </c>
      <c r="H134" s="55">
        <v>60098.5</v>
      </c>
      <c r="I134" s="55">
        <v>4.9000000000000004</v>
      </c>
      <c r="J134" s="55">
        <v>0</v>
      </c>
      <c r="K134" s="55">
        <v>2.9448265</v>
      </c>
      <c r="L134" s="56">
        <v>2.3999999999999998E-3</v>
      </c>
      <c r="M134" s="56">
        <v>0</v>
      </c>
      <c r="N134" s="56">
        <v>0</v>
      </c>
    </row>
    <row r="135" spans="1:14">
      <c r="A135" t="s">
        <v>1407</v>
      </c>
      <c r="B135" t="s">
        <v>1408</v>
      </c>
      <c r="C135" t="s">
        <v>96</v>
      </c>
      <c r="D135" t="s">
        <v>108</v>
      </c>
      <c r="E135" t="s">
        <v>1409</v>
      </c>
      <c r="F135" t="s">
        <v>1119</v>
      </c>
      <c r="G135" t="s">
        <v>98</v>
      </c>
      <c r="H135" s="55">
        <v>89175.8</v>
      </c>
      <c r="I135" s="55">
        <v>1336</v>
      </c>
      <c r="J135" s="55">
        <v>0</v>
      </c>
      <c r="K135" s="55">
        <v>1191.388688</v>
      </c>
      <c r="L135" s="56">
        <v>4.4999999999999997E-3</v>
      </c>
      <c r="M135" s="56">
        <v>5.0000000000000001E-4</v>
      </c>
      <c r="N135" s="56">
        <v>1E-4</v>
      </c>
    </row>
    <row r="136" spans="1:14">
      <c r="A136" t="s">
        <v>1410</v>
      </c>
      <c r="B136" t="s">
        <v>1411</v>
      </c>
      <c r="C136" t="s">
        <v>96</v>
      </c>
      <c r="D136" t="s">
        <v>108</v>
      </c>
      <c r="E136" t="s">
        <v>1412</v>
      </c>
      <c r="F136" t="s">
        <v>1413</v>
      </c>
      <c r="G136" t="s">
        <v>98</v>
      </c>
      <c r="H136" s="55">
        <v>122622.86</v>
      </c>
      <c r="I136" s="55">
        <v>574</v>
      </c>
      <c r="J136" s="55">
        <v>0</v>
      </c>
      <c r="K136" s="55">
        <v>703.85521640000002</v>
      </c>
      <c r="L136" s="56">
        <v>6.3E-3</v>
      </c>
      <c r="M136" s="56">
        <v>2.9999999999999997E-4</v>
      </c>
      <c r="N136" s="56">
        <v>0</v>
      </c>
    </row>
    <row r="137" spans="1:14">
      <c r="A137" t="s">
        <v>1414</v>
      </c>
      <c r="B137" t="s">
        <v>1415</v>
      </c>
      <c r="C137" t="s">
        <v>96</v>
      </c>
      <c r="D137" t="s">
        <v>108</v>
      </c>
      <c r="E137" t="s">
        <v>1416</v>
      </c>
      <c r="F137" t="s">
        <v>499</v>
      </c>
      <c r="G137" t="s">
        <v>98</v>
      </c>
      <c r="H137" s="55">
        <v>151757.79</v>
      </c>
      <c r="I137" s="55">
        <v>900</v>
      </c>
      <c r="J137" s="55">
        <v>0</v>
      </c>
      <c r="K137" s="55">
        <v>1365.8201100000001</v>
      </c>
      <c r="L137" s="56">
        <v>4.4000000000000003E-3</v>
      </c>
      <c r="M137" s="56">
        <v>5.0000000000000001E-4</v>
      </c>
      <c r="N137" s="56">
        <v>1E-4</v>
      </c>
    </row>
    <row r="138" spans="1:14">
      <c r="A138" t="s">
        <v>1417</v>
      </c>
      <c r="B138" t="s">
        <v>1418</v>
      </c>
      <c r="C138" t="s">
        <v>96</v>
      </c>
      <c r="D138" t="s">
        <v>108</v>
      </c>
      <c r="E138" t="s">
        <v>1419</v>
      </c>
      <c r="F138" t="s">
        <v>499</v>
      </c>
      <c r="G138" t="s">
        <v>98</v>
      </c>
      <c r="H138" s="55">
        <v>94746.08</v>
      </c>
      <c r="I138" s="55">
        <v>951.2</v>
      </c>
      <c r="J138" s="55">
        <v>0</v>
      </c>
      <c r="K138" s="55">
        <v>901.22471296000003</v>
      </c>
      <c r="L138" s="56">
        <v>6.1999999999999998E-3</v>
      </c>
      <c r="M138" s="56">
        <v>4.0000000000000002E-4</v>
      </c>
      <c r="N138" s="56">
        <v>1E-4</v>
      </c>
    </row>
    <row r="139" spans="1:14">
      <c r="A139" t="s">
        <v>1420</v>
      </c>
      <c r="B139" t="s">
        <v>1421</v>
      </c>
      <c r="C139" t="s">
        <v>96</v>
      </c>
      <c r="D139" t="s">
        <v>108</v>
      </c>
      <c r="E139" t="s">
        <v>1422</v>
      </c>
      <c r="F139" t="s">
        <v>499</v>
      </c>
      <c r="G139" t="s">
        <v>98</v>
      </c>
      <c r="H139" s="55">
        <v>41395.230000000003</v>
      </c>
      <c r="I139" s="55">
        <v>417.2</v>
      </c>
      <c r="J139" s="55">
        <v>0</v>
      </c>
      <c r="K139" s="55">
        <v>172.70089956000001</v>
      </c>
      <c r="L139" s="56">
        <v>2.8E-3</v>
      </c>
      <c r="M139" s="56">
        <v>1E-4</v>
      </c>
      <c r="N139" s="56">
        <v>0</v>
      </c>
    </row>
    <row r="140" spans="1:14">
      <c r="A140" t="s">
        <v>1423</v>
      </c>
      <c r="B140" t="s">
        <v>1424</v>
      </c>
      <c r="C140" t="s">
        <v>96</v>
      </c>
      <c r="D140" t="s">
        <v>108</v>
      </c>
      <c r="E140" t="s">
        <v>1425</v>
      </c>
      <c r="F140" t="s">
        <v>499</v>
      </c>
      <c r="G140" t="s">
        <v>98</v>
      </c>
      <c r="H140" s="55">
        <v>722735.84</v>
      </c>
      <c r="I140" s="55">
        <v>1100</v>
      </c>
      <c r="J140" s="55">
        <v>121.73690000000001</v>
      </c>
      <c r="K140" s="55">
        <v>8071.8311400000002</v>
      </c>
      <c r="L140" s="56">
        <v>6.7999999999999996E-3</v>
      </c>
      <c r="M140" s="56">
        <v>3.2000000000000002E-3</v>
      </c>
      <c r="N140" s="56">
        <v>5.0000000000000001E-4</v>
      </c>
    </row>
    <row r="141" spans="1:14">
      <c r="A141" t="s">
        <v>1426</v>
      </c>
      <c r="B141" t="s">
        <v>1427</v>
      </c>
      <c r="C141" t="s">
        <v>96</v>
      </c>
      <c r="D141" t="s">
        <v>108</v>
      </c>
      <c r="E141" t="s">
        <v>1428</v>
      </c>
      <c r="F141" t="s">
        <v>499</v>
      </c>
      <c r="G141" t="s">
        <v>98</v>
      </c>
      <c r="H141" s="55">
        <v>90819.54</v>
      </c>
      <c r="I141" s="55">
        <v>3813</v>
      </c>
      <c r="J141" s="55">
        <v>0</v>
      </c>
      <c r="K141" s="55">
        <v>3462.9490602000001</v>
      </c>
      <c r="L141" s="56">
        <v>3.5000000000000001E-3</v>
      </c>
      <c r="M141" s="56">
        <v>1.4E-3</v>
      </c>
      <c r="N141" s="56">
        <v>2.0000000000000001E-4</v>
      </c>
    </row>
    <row r="142" spans="1:14">
      <c r="A142" t="s">
        <v>1429</v>
      </c>
      <c r="B142" t="s">
        <v>1430</v>
      </c>
      <c r="C142" t="s">
        <v>96</v>
      </c>
      <c r="D142" t="s">
        <v>108</v>
      </c>
      <c r="E142" t="s">
        <v>1431</v>
      </c>
      <c r="F142" t="s">
        <v>499</v>
      </c>
      <c r="G142" t="s">
        <v>98</v>
      </c>
      <c r="H142" s="55">
        <v>464226.72</v>
      </c>
      <c r="I142" s="55">
        <v>311.2</v>
      </c>
      <c r="J142" s="55">
        <v>0</v>
      </c>
      <c r="K142" s="55">
        <v>1444.67355264</v>
      </c>
      <c r="L142" s="56">
        <v>5.4000000000000003E-3</v>
      </c>
      <c r="M142" s="56">
        <v>5.9999999999999995E-4</v>
      </c>
      <c r="N142" s="56">
        <v>1E-4</v>
      </c>
    </row>
    <row r="143" spans="1:14">
      <c r="A143" t="s">
        <v>1432</v>
      </c>
      <c r="B143" t="s">
        <v>1433</v>
      </c>
      <c r="C143" t="s">
        <v>96</v>
      </c>
      <c r="D143" t="s">
        <v>108</v>
      </c>
      <c r="E143" t="s">
        <v>1434</v>
      </c>
      <c r="F143" t="s">
        <v>499</v>
      </c>
      <c r="G143" t="s">
        <v>98</v>
      </c>
      <c r="H143" s="55">
        <v>28033.89</v>
      </c>
      <c r="I143" s="55">
        <v>5397</v>
      </c>
      <c r="J143" s="55">
        <v>0</v>
      </c>
      <c r="K143" s="55">
        <v>1512.9890433</v>
      </c>
      <c r="L143" s="56">
        <v>3.3E-3</v>
      </c>
      <c r="M143" s="56">
        <v>5.9999999999999995E-4</v>
      </c>
      <c r="N143" s="56">
        <v>1E-4</v>
      </c>
    </row>
    <row r="144" spans="1:14">
      <c r="A144" t="s">
        <v>1435</v>
      </c>
      <c r="B144" t="s">
        <v>1436</v>
      </c>
      <c r="C144" t="s">
        <v>96</v>
      </c>
      <c r="D144" t="s">
        <v>108</v>
      </c>
      <c r="E144" t="s">
        <v>1437</v>
      </c>
      <c r="F144" t="s">
        <v>499</v>
      </c>
      <c r="G144" t="s">
        <v>98</v>
      </c>
      <c r="H144" s="55">
        <v>109926.03</v>
      </c>
      <c r="I144" s="55">
        <v>1035</v>
      </c>
      <c r="J144" s="55">
        <v>0</v>
      </c>
      <c r="K144" s="55">
        <v>1137.7344105</v>
      </c>
      <c r="L144" s="56">
        <v>6.6E-3</v>
      </c>
      <c r="M144" s="56">
        <v>5.0000000000000001E-4</v>
      </c>
      <c r="N144" s="56">
        <v>1E-4</v>
      </c>
    </row>
    <row r="145" spans="1:14">
      <c r="A145" t="s">
        <v>1438</v>
      </c>
      <c r="B145" t="s">
        <v>1439</v>
      </c>
      <c r="C145" t="s">
        <v>96</v>
      </c>
      <c r="D145" t="s">
        <v>108</v>
      </c>
      <c r="E145" t="s">
        <v>1440</v>
      </c>
      <c r="F145" t="s">
        <v>1141</v>
      </c>
      <c r="G145" t="s">
        <v>98</v>
      </c>
      <c r="H145" s="55">
        <v>65725.17</v>
      </c>
      <c r="I145" s="55">
        <v>2373</v>
      </c>
      <c r="J145" s="55">
        <v>0</v>
      </c>
      <c r="K145" s="55">
        <v>1559.6582840999999</v>
      </c>
      <c r="L145" s="56">
        <v>4.5999999999999999E-3</v>
      </c>
      <c r="M145" s="56">
        <v>5.9999999999999995E-4</v>
      </c>
      <c r="N145" s="56">
        <v>1E-4</v>
      </c>
    </row>
    <row r="146" spans="1:14">
      <c r="A146" t="s">
        <v>1441</v>
      </c>
      <c r="B146" t="s">
        <v>1442</v>
      </c>
      <c r="C146" t="s">
        <v>96</v>
      </c>
      <c r="D146" t="s">
        <v>108</v>
      </c>
      <c r="E146" t="s">
        <v>1443</v>
      </c>
      <c r="F146" t="s">
        <v>1141</v>
      </c>
      <c r="G146" t="s">
        <v>98</v>
      </c>
      <c r="H146" s="55">
        <v>2771.78</v>
      </c>
      <c r="I146" s="55">
        <v>14000</v>
      </c>
      <c r="J146" s="55">
        <v>0</v>
      </c>
      <c r="K146" s="55">
        <v>388.04919999999998</v>
      </c>
      <c r="L146" s="56">
        <v>8.0000000000000004E-4</v>
      </c>
      <c r="M146" s="56">
        <v>2.0000000000000001E-4</v>
      </c>
      <c r="N146" s="56">
        <v>0</v>
      </c>
    </row>
    <row r="147" spans="1:14">
      <c r="A147" t="s">
        <v>1444</v>
      </c>
      <c r="B147" t="s">
        <v>1445</v>
      </c>
      <c r="C147" t="s">
        <v>96</v>
      </c>
      <c r="D147" t="s">
        <v>108</v>
      </c>
      <c r="E147" t="s">
        <v>1446</v>
      </c>
      <c r="F147" t="s">
        <v>1141</v>
      </c>
      <c r="G147" t="s">
        <v>98</v>
      </c>
      <c r="H147" s="55">
        <v>47850.37</v>
      </c>
      <c r="I147" s="55">
        <v>6480</v>
      </c>
      <c r="J147" s="55">
        <v>0</v>
      </c>
      <c r="K147" s="55">
        <v>3100.7039759999998</v>
      </c>
      <c r="L147" s="56">
        <v>3.8E-3</v>
      </c>
      <c r="M147" s="56">
        <v>1.1999999999999999E-3</v>
      </c>
      <c r="N147" s="56">
        <v>2.0000000000000001E-4</v>
      </c>
    </row>
    <row r="148" spans="1:14">
      <c r="A148" t="s">
        <v>1447</v>
      </c>
      <c r="B148" t="s">
        <v>1448</v>
      </c>
      <c r="C148" t="s">
        <v>96</v>
      </c>
      <c r="D148" t="s">
        <v>108</v>
      </c>
      <c r="E148" t="s">
        <v>1449</v>
      </c>
      <c r="F148" t="s">
        <v>1141</v>
      </c>
      <c r="G148" t="s">
        <v>98</v>
      </c>
      <c r="H148" s="55">
        <v>303839.24</v>
      </c>
      <c r="I148" s="55">
        <v>1411</v>
      </c>
      <c r="J148" s="55">
        <v>0</v>
      </c>
      <c r="K148" s="55">
        <v>4287.1716764000003</v>
      </c>
      <c r="L148" s="56">
        <v>3.0000000000000001E-3</v>
      </c>
      <c r="M148" s="56">
        <v>1.6999999999999999E-3</v>
      </c>
      <c r="N148" s="56">
        <v>2.9999999999999997E-4</v>
      </c>
    </row>
    <row r="149" spans="1:14">
      <c r="A149" t="s">
        <v>1450</v>
      </c>
      <c r="B149" t="s">
        <v>1451</v>
      </c>
      <c r="C149" t="s">
        <v>96</v>
      </c>
      <c r="D149" t="s">
        <v>108</v>
      </c>
      <c r="E149" t="s">
        <v>1452</v>
      </c>
      <c r="F149" t="s">
        <v>1453</v>
      </c>
      <c r="G149" t="s">
        <v>98</v>
      </c>
      <c r="H149" s="55">
        <v>91110.14</v>
      </c>
      <c r="I149" s="55">
        <v>710.8</v>
      </c>
      <c r="J149" s="55">
        <v>0</v>
      </c>
      <c r="K149" s="55">
        <v>647.61087511999995</v>
      </c>
      <c r="L149" s="56">
        <v>1.8E-3</v>
      </c>
      <c r="M149" s="56">
        <v>2.9999999999999997E-4</v>
      </c>
      <c r="N149" s="56">
        <v>0</v>
      </c>
    </row>
    <row r="150" spans="1:14">
      <c r="A150" t="s">
        <v>1454</v>
      </c>
      <c r="B150" t="s">
        <v>1455</v>
      </c>
      <c r="C150" t="s">
        <v>96</v>
      </c>
      <c r="D150" t="s">
        <v>108</v>
      </c>
      <c r="E150" t="s">
        <v>1456</v>
      </c>
      <c r="F150" t="s">
        <v>638</v>
      </c>
      <c r="G150" t="s">
        <v>98</v>
      </c>
      <c r="H150" s="55">
        <v>45215.97</v>
      </c>
      <c r="I150" s="55">
        <v>7000</v>
      </c>
      <c r="J150" s="55">
        <v>0</v>
      </c>
      <c r="K150" s="55">
        <v>3165.1179000000002</v>
      </c>
      <c r="L150" s="56">
        <v>8.0000000000000004E-4</v>
      </c>
      <c r="M150" s="56">
        <v>1.2999999999999999E-3</v>
      </c>
      <c r="N150" s="56">
        <v>2.0000000000000001E-4</v>
      </c>
    </row>
    <row r="151" spans="1:14">
      <c r="A151" t="s">
        <v>1457</v>
      </c>
      <c r="B151" t="s">
        <v>1458</v>
      </c>
      <c r="C151" t="s">
        <v>96</v>
      </c>
      <c r="D151" t="s">
        <v>108</v>
      </c>
      <c r="E151" t="s">
        <v>1459</v>
      </c>
      <c r="F151" t="s">
        <v>757</v>
      </c>
      <c r="G151" t="s">
        <v>98</v>
      </c>
      <c r="H151" s="55">
        <v>134562.66</v>
      </c>
      <c r="I151" s="55">
        <v>468</v>
      </c>
      <c r="J151" s="55">
        <v>0</v>
      </c>
      <c r="K151" s="55">
        <v>629.75324880000005</v>
      </c>
      <c r="L151" s="56">
        <v>2.3999999999999998E-3</v>
      </c>
      <c r="M151" s="56">
        <v>2.9999999999999997E-4</v>
      </c>
      <c r="N151" s="56">
        <v>0</v>
      </c>
    </row>
    <row r="152" spans="1:14">
      <c r="A152" t="s">
        <v>1460</v>
      </c>
      <c r="B152" t="s">
        <v>1461</v>
      </c>
      <c r="C152" t="s">
        <v>96</v>
      </c>
      <c r="D152" t="s">
        <v>108</v>
      </c>
      <c r="E152" t="s">
        <v>1462</v>
      </c>
      <c r="F152" t="s">
        <v>757</v>
      </c>
      <c r="G152" t="s">
        <v>98</v>
      </c>
      <c r="H152" s="55">
        <v>464241.19</v>
      </c>
      <c r="I152" s="55">
        <v>230.2</v>
      </c>
      <c r="J152" s="55">
        <v>0</v>
      </c>
      <c r="K152" s="55">
        <v>1068.6832193800001</v>
      </c>
      <c r="L152" s="56">
        <v>3.0999999999999999E-3</v>
      </c>
      <c r="M152" s="56">
        <v>4.0000000000000002E-4</v>
      </c>
      <c r="N152" s="56">
        <v>1E-4</v>
      </c>
    </row>
    <row r="153" spans="1:14">
      <c r="A153" t="s">
        <v>1463</v>
      </c>
      <c r="B153" t="s">
        <v>1464</v>
      </c>
      <c r="C153" t="s">
        <v>96</v>
      </c>
      <c r="D153" t="s">
        <v>108</v>
      </c>
      <c r="E153" t="s">
        <v>1465</v>
      </c>
      <c r="F153" t="s">
        <v>757</v>
      </c>
      <c r="G153" t="s">
        <v>98</v>
      </c>
      <c r="H153" s="55">
        <v>178254.21</v>
      </c>
      <c r="I153" s="55">
        <v>776.5</v>
      </c>
      <c r="J153" s="55">
        <v>0</v>
      </c>
      <c r="K153" s="55">
        <v>1384.1439406500001</v>
      </c>
      <c r="L153" s="56">
        <v>4.4999999999999997E-3</v>
      </c>
      <c r="M153" s="56">
        <v>5.9999999999999995E-4</v>
      </c>
      <c r="N153" s="56">
        <v>1E-4</v>
      </c>
    </row>
    <row r="154" spans="1:14">
      <c r="A154" t="s">
        <v>1466</v>
      </c>
      <c r="B154" t="s">
        <v>1467</v>
      </c>
      <c r="C154" t="s">
        <v>96</v>
      </c>
      <c r="D154" t="s">
        <v>108</v>
      </c>
      <c r="E154" t="s">
        <v>1468</v>
      </c>
      <c r="F154" t="s">
        <v>795</v>
      </c>
      <c r="G154" t="s">
        <v>98</v>
      </c>
      <c r="H154" s="55">
        <v>37404.5</v>
      </c>
      <c r="I154" s="55">
        <v>11590</v>
      </c>
      <c r="J154" s="55">
        <v>0</v>
      </c>
      <c r="K154" s="55">
        <v>4335.1815500000002</v>
      </c>
      <c r="L154" s="56">
        <v>4.1999999999999997E-3</v>
      </c>
      <c r="M154" s="56">
        <v>1.6999999999999999E-3</v>
      </c>
      <c r="N154" s="56">
        <v>2.9999999999999997E-4</v>
      </c>
    </row>
    <row r="155" spans="1:14">
      <c r="A155" t="s">
        <v>1469</v>
      </c>
      <c r="B155" t="s">
        <v>1470</v>
      </c>
      <c r="C155" t="s">
        <v>96</v>
      </c>
      <c r="D155" t="s">
        <v>108</v>
      </c>
      <c r="E155" t="s">
        <v>1471</v>
      </c>
      <c r="F155" t="s">
        <v>795</v>
      </c>
      <c r="G155" t="s">
        <v>98</v>
      </c>
      <c r="H155" s="55">
        <v>7871.75</v>
      </c>
      <c r="I155" s="55">
        <v>19800</v>
      </c>
      <c r="J155" s="55">
        <v>0</v>
      </c>
      <c r="K155" s="55">
        <v>1558.6065000000001</v>
      </c>
      <c r="L155" s="56">
        <v>3.5000000000000001E-3</v>
      </c>
      <c r="M155" s="56">
        <v>5.9999999999999995E-4</v>
      </c>
      <c r="N155" s="56">
        <v>1E-4</v>
      </c>
    </row>
    <row r="156" spans="1:14">
      <c r="A156" t="s">
        <v>1472</v>
      </c>
      <c r="B156" t="s">
        <v>1473</v>
      </c>
      <c r="C156" t="s">
        <v>96</v>
      </c>
      <c r="D156" t="s">
        <v>108</v>
      </c>
      <c r="E156" t="s">
        <v>1474</v>
      </c>
      <c r="F156" t="s">
        <v>795</v>
      </c>
      <c r="G156" t="s">
        <v>98</v>
      </c>
      <c r="H156" s="55">
        <v>56815.96</v>
      </c>
      <c r="I156" s="55">
        <v>233.7</v>
      </c>
      <c r="J156" s="55">
        <v>0</v>
      </c>
      <c r="K156" s="55">
        <v>132.77889852000001</v>
      </c>
      <c r="L156" s="56">
        <v>8.0000000000000004E-4</v>
      </c>
      <c r="M156" s="56">
        <v>1E-4</v>
      </c>
      <c r="N156" s="56">
        <v>0</v>
      </c>
    </row>
    <row r="157" spans="1:14">
      <c r="A157" t="s">
        <v>1475</v>
      </c>
      <c r="B157" t="s">
        <v>1476</v>
      </c>
      <c r="C157" t="s">
        <v>96</v>
      </c>
      <c r="D157" t="s">
        <v>108</v>
      </c>
      <c r="E157" t="s">
        <v>1477</v>
      </c>
      <c r="F157" t="s">
        <v>643</v>
      </c>
      <c r="G157" t="s">
        <v>98</v>
      </c>
      <c r="H157" s="55">
        <v>549410.55000000005</v>
      </c>
      <c r="I157" s="55">
        <v>512</v>
      </c>
      <c r="J157" s="55">
        <v>0</v>
      </c>
      <c r="K157" s="55">
        <v>2812.9820159999999</v>
      </c>
      <c r="L157" s="56">
        <v>3.3E-3</v>
      </c>
      <c r="M157" s="56">
        <v>1.1000000000000001E-3</v>
      </c>
      <c r="N157" s="56">
        <v>2.0000000000000001E-4</v>
      </c>
    </row>
    <row r="158" spans="1:14">
      <c r="A158" t="s">
        <v>1478</v>
      </c>
      <c r="B158" t="s">
        <v>1479</v>
      </c>
      <c r="C158" t="s">
        <v>96</v>
      </c>
      <c r="D158" t="s">
        <v>108</v>
      </c>
      <c r="E158" t="s">
        <v>1480</v>
      </c>
      <c r="F158" t="s">
        <v>643</v>
      </c>
      <c r="G158" t="s">
        <v>98</v>
      </c>
      <c r="H158" s="55">
        <v>10070.39</v>
      </c>
      <c r="I158" s="55">
        <v>6898</v>
      </c>
      <c r="J158" s="55">
        <v>0</v>
      </c>
      <c r="K158" s="55">
        <v>694.6555022</v>
      </c>
      <c r="L158" s="56">
        <v>5.9999999999999995E-4</v>
      </c>
      <c r="M158" s="56">
        <v>2.9999999999999997E-4</v>
      </c>
      <c r="N158" s="56">
        <v>0</v>
      </c>
    </row>
    <row r="159" spans="1:14">
      <c r="A159" t="s">
        <v>1481</v>
      </c>
      <c r="B159" t="s">
        <v>1482</v>
      </c>
      <c r="C159" t="s">
        <v>96</v>
      </c>
      <c r="D159" t="s">
        <v>108</v>
      </c>
      <c r="E159" t="s">
        <v>847</v>
      </c>
      <c r="F159" t="s">
        <v>361</v>
      </c>
      <c r="G159" t="s">
        <v>98</v>
      </c>
      <c r="H159" s="55">
        <v>852853.16</v>
      </c>
      <c r="I159" s="55">
        <v>394</v>
      </c>
      <c r="J159" s="55">
        <v>0</v>
      </c>
      <c r="K159" s="55">
        <v>3360.2414503999998</v>
      </c>
      <c r="L159" s="56">
        <v>1.2E-2</v>
      </c>
      <c r="M159" s="56">
        <v>1.2999999999999999E-3</v>
      </c>
      <c r="N159" s="56">
        <v>2.0000000000000001E-4</v>
      </c>
    </row>
    <row r="160" spans="1:14">
      <c r="A160" t="s">
        <v>1483</v>
      </c>
      <c r="B160" t="s">
        <v>1484</v>
      </c>
      <c r="C160" t="s">
        <v>96</v>
      </c>
      <c r="D160" t="s">
        <v>108</v>
      </c>
      <c r="E160" t="s">
        <v>1485</v>
      </c>
      <c r="F160" t="s">
        <v>1486</v>
      </c>
      <c r="G160" t="s">
        <v>98</v>
      </c>
      <c r="H160" s="55">
        <v>1356234.14</v>
      </c>
      <c r="I160" s="55">
        <v>160.30000000000001</v>
      </c>
      <c r="J160" s="55">
        <v>0</v>
      </c>
      <c r="K160" s="55">
        <v>2174.0433264200001</v>
      </c>
      <c r="L160" s="56">
        <v>4.5999999999999999E-3</v>
      </c>
      <c r="M160" s="56">
        <v>8.9999999999999998E-4</v>
      </c>
      <c r="N160" s="56">
        <v>1E-4</v>
      </c>
    </row>
    <row r="161" spans="1:14">
      <c r="A161" t="s">
        <v>1487</v>
      </c>
      <c r="B161" t="s">
        <v>1488</v>
      </c>
      <c r="C161" t="s">
        <v>96</v>
      </c>
      <c r="D161" t="s">
        <v>108</v>
      </c>
      <c r="E161" t="s">
        <v>1489</v>
      </c>
      <c r="F161" t="s">
        <v>1490</v>
      </c>
      <c r="G161" t="s">
        <v>98</v>
      </c>
      <c r="H161" s="55">
        <v>552845.15</v>
      </c>
      <c r="I161" s="55">
        <v>592.4</v>
      </c>
      <c r="J161" s="55">
        <v>0</v>
      </c>
      <c r="K161" s="55">
        <v>3275.0546685999998</v>
      </c>
      <c r="L161" s="56">
        <v>5.8999999999999999E-3</v>
      </c>
      <c r="M161" s="56">
        <v>1.2999999999999999E-3</v>
      </c>
      <c r="N161" s="56">
        <v>2.0000000000000001E-4</v>
      </c>
    </row>
    <row r="162" spans="1:14">
      <c r="A162" t="s">
        <v>1491</v>
      </c>
      <c r="B162" t="s">
        <v>1492</v>
      </c>
      <c r="C162" t="s">
        <v>96</v>
      </c>
      <c r="D162" t="s">
        <v>108</v>
      </c>
      <c r="E162" t="s">
        <v>1493</v>
      </c>
      <c r="F162" t="s">
        <v>109</v>
      </c>
      <c r="G162" t="s">
        <v>98</v>
      </c>
      <c r="H162" s="55">
        <v>2620.61</v>
      </c>
      <c r="I162" s="55">
        <v>7941</v>
      </c>
      <c r="J162" s="55">
        <v>0</v>
      </c>
      <c r="K162" s="55">
        <v>208.1026401</v>
      </c>
      <c r="L162" s="56">
        <v>2.0000000000000001E-4</v>
      </c>
      <c r="M162" s="56">
        <v>1E-4</v>
      </c>
      <c r="N162" s="56">
        <v>0</v>
      </c>
    </row>
    <row r="163" spans="1:14">
      <c r="A163" t="s">
        <v>1494</v>
      </c>
      <c r="B163" t="s">
        <v>1495</v>
      </c>
      <c r="C163" t="s">
        <v>96</v>
      </c>
      <c r="D163" t="s">
        <v>108</v>
      </c>
      <c r="E163" t="s">
        <v>1496</v>
      </c>
      <c r="F163" t="s">
        <v>109</v>
      </c>
      <c r="G163" t="s">
        <v>98</v>
      </c>
      <c r="H163" s="55">
        <v>452501.66</v>
      </c>
      <c r="I163" s="55">
        <v>130.1</v>
      </c>
      <c r="J163" s="55">
        <v>0</v>
      </c>
      <c r="K163" s="55">
        <v>588.70465965999995</v>
      </c>
      <c r="L163" s="56">
        <v>4.1999999999999997E-3</v>
      </c>
      <c r="M163" s="56">
        <v>2.0000000000000001E-4</v>
      </c>
      <c r="N163" s="56">
        <v>0</v>
      </c>
    </row>
    <row r="164" spans="1:14">
      <c r="A164" t="s">
        <v>1497</v>
      </c>
      <c r="B164" t="s">
        <v>1498</v>
      </c>
      <c r="C164" t="s">
        <v>96</v>
      </c>
      <c r="D164" t="s">
        <v>108</v>
      </c>
      <c r="E164" t="s">
        <v>1499</v>
      </c>
      <c r="F164" t="s">
        <v>109</v>
      </c>
      <c r="G164" t="s">
        <v>98</v>
      </c>
      <c r="H164" s="55">
        <v>113963.36</v>
      </c>
      <c r="I164" s="55">
        <v>392.7</v>
      </c>
      <c r="J164" s="55">
        <v>0</v>
      </c>
      <c r="K164" s="55">
        <v>447.53411471999999</v>
      </c>
      <c r="L164" s="56">
        <v>4.7000000000000002E-3</v>
      </c>
      <c r="M164" s="56">
        <v>2.0000000000000001E-4</v>
      </c>
      <c r="N164" s="56">
        <v>0</v>
      </c>
    </row>
    <row r="165" spans="1:14">
      <c r="A165" t="s">
        <v>1500</v>
      </c>
      <c r="B165" t="s">
        <v>1501</v>
      </c>
      <c r="C165" t="s">
        <v>96</v>
      </c>
      <c r="D165" t="s">
        <v>108</v>
      </c>
      <c r="E165" t="s">
        <v>1502</v>
      </c>
      <c r="F165" t="s">
        <v>109</v>
      </c>
      <c r="G165" t="s">
        <v>98</v>
      </c>
      <c r="H165" s="55">
        <v>37004.730000000003</v>
      </c>
      <c r="I165" s="55">
        <v>243.2</v>
      </c>
      <c r="J165" s="55">
        <v>0</v>
      </c>
      <c r="K165" s="55">
        <v>89.995503360000001</v>
      </c>
      <c r="L165" s="56">
        <v>4.8999999999999998E-3</v>
      </c>
      <c r="M165" s="56">
        <v>0</v>
      </c>
      <c r="N165" s="56">
        <v>0</v>
      </c>
    </row>
    <row r="166" spans="1:14">
      <c r="A166" t="s">
        <v>1503</v>
      </c>
      <c r="B166" t="s">
        <v>1504</v>
      </c>
      <c r="C166" t="s">
        <v>96</v>
      </c>
      <c r="D166" t="s">
        <v>108</v>
      </c>
      <c r="E166" t="s">
        <v>1505</v>
      </c>
      <c r="F166" t="s">
        <v>109</v>
      </c>
      <c r="G166" t="s">
        <v>98</v>
      </c>
      <c r="H166" s="55">
        <v>301650.3</v>
      </c>
      <c r="I166" s="55">
        <v>460.1</v>
      </c>
      <c r="J166" s="55">
        <v>0</v>
      </c>
      <c r="K166" s="55">
        <v>1387.8930303</v>
      </c>
      <c r="L166" s="56">
        <v>3.8999999999999998E-3</v>
      </c>
      <c r="M166" s="56">
        <v>5.9999999999999995E-4</v>
      </c>
      <c r="N166" s="56">
        <v>1E-4</v>
      </c>
    </row>
    <row r="167" spans="1:14">
      <c r="A167" t="s">
        <v>1506</v>
      </c>
      <c r="B167" t="s">
        <v>1507</v>
      </c>
      <c r="C167" t="s">
        <v>96</v>
      </c>
      <c r="D167" t="s">
        <v>108</v>
      </c>
      <c r="E167" t="s">
        <v>1508</v>
      </c>
      <c r="F167" t="s">
        <v>1299</v>
      </c>
      <c r="G167" t="s">
        <v>98</v>
      </c>
      <c r="H167" s="55">
        <v>113622.3</v>
      </c>
      <c r="I167" s="55">
        <v>160.1</v>
      </c>
      <c r="J167" s="55">
        <v>0</v>
      </c>
      <c r="K167" s="55">
        <v>181.90930230000001</v>
      </c>
      <c r="L167" s="56">
        <v>1.1999999999999999E-3</v>
      </c>
      <c r="M167" s="56">
        <v>1E-4</v>
      </c>
      <c r="N167" s="56">
        <v>0</v>
      </c>
    </row>
    <row r="168" spans="1:14">
      <c r="A168" t="s">
        <v>1509</v>
      </c>
      <c r="B168" t="s">
        <v>1510</v>
      </c>
      <c r="C168" t="s">
        <v>96</v>
      </c>
      <c r="D168" t="s">
        <v>108</v>
      </c>
      <c r="E168" t="s">
        <v>1511</v>
      </c>
      <c r="F168" t="s">
        <v>1299</v>
      </c>
      <c r="G168" t="s">
        <v>98</v>
      </c>
      <c r="H168" s="55">
        <v>47177.08</v>
      </c>
      <c r="I168" s="55">
        <v>108.4</v>
      </c>
      <c r="J168" s="55">
        <v>0</v>
      </c>
      <c r="K168" s="55">
        <v>51.139954719999999</v>
      </c>
      <c r="L168" s="56">
        <v>2.5999999999999999E-3</v>
      </c>
      <c r="M168" s="56">
        <v>0</v>
      </c>
      <c r="N168" s="56">
        <v>0</v>
      </c>
    </row>
    <row r="169" spans="1:14">
      <c r="A169" t="s">
        <v>1512</v>
      </c>
      <c r="B169" t="s">
        <v>1513</v>
      </c>
      <c r="C169" t="s">
        <v>96</v>
      </c>
      <c r="D169" t="s">
        <v>108</v>
      </c>
      <c r="E169" t="s">
        <v>1514</v>
      </c>
      <c r="F169" t="s">
        <v>1299</v>
      </c>
      <c r="G169" t="s">
        <v>98</v>
      </c>
      <c r="H169" s="55">
        <v>75609.53</v>
      </c>
      <c r="I169" s="55">
        <v>565.20000000000005</v>
      </c>
      <c r="J169" s="55">
        <v>0</v>
      </c>
      <c r="K169" s="55">
        <v>427.34506356000003</v>
      </c>
      <c r="L169" s="56">
        <v>3.5000000000000001E-3</v>
      </c>
      <c r="M169" s="56">
        <v>2.0000000000000001E-4</v>
      </c>
      <c r="N169" s="56">
        <v>0</v>
      </c>
    </row>
    <row r="170" spans="1:14">
      <c r="A170" t="s">
        <v>1515</v>
      </c>
      <c r="B170" t="s">
        <v>1516</v>
      </c>
      <c r="C170" t="s">
        <v>96</v>
      </c>
      <c r="D170" t="s">
        <v>108</v>
      </c>
      <c r="E170" t="s">
        <v>1517</v>
      </c>
      <c r="F170" t="s">
        <v>1303</v>
      </c>
      <c r="G170" t="s">
        <v>98</v>
      </c>
      <c r="H170" s="55">
        <v>283433.43</v>
      </c>
      <c r="I170" s="55">
        <v>101.4</v>
      </c>
      <c r="J170" s="55">
        <v>0</v>
      </c>
      <c r="K170" s="55">
        <v>287.40149802000002</v>
      </c>
      <c r="L170" s="56">
        <v>1.6000000000000001E-3</v>
      </c>
      <c r="M170" s="56">
        <v>1E-4</v>
      </c>
      <c r="N170" s="56">
        <v>0</v>
      </c>
    </row>
    <row r="171" spans="1:14">
      <c r="A171" t="s">
        <v>1518</v>
      </c>
      <c r="B171" t="s">
        <v>1519</v>
      </c>
      <c r="C171" t="s">
        <v>96</v>
      </c>
      <c r="D171" t="s">
        <v>108</v>
      </c>
      <c r="E171" t="s">
        <v>1520</v>
      </c>
      <c r="F171" t="s">
        <v>1303</v>
      </c>
      <c r="G171" t="s">
        <v>98</v>
      </c>
      <c r="H171" s="55">
        <v>188479.12</v>
      </c>
      <c r="I171" s="55">
        <v>293.60000000000002</v>
      </c>
      <c r="J171" s="55">
        <v>0</v>
      </c>
      <c r="K171" s="55">
        <v>553.37469632</v>
      </c>
      <c r="L171" s="56">
        <v>1.5E-3</v>
      </c>
      <c r="M171" s="56">
        <v>2.0000000000000001E-4</v>
      </c>
      <c r="N171" s="56">
        <v>0</v>
      </c>
    </row>
    <row r="172" spans="1:14">
      <c r="A172" t="s">
        <v>1521</v>
      </c>
      <c r="B172" t="s">
        <v>1522</v>
      </c>
      <c r="C172" t="s">
        <v>96</v>
      </c>
      <c r="D172" t="s">
        <v>108</v>
      </c>
      <c r="E172" t="s">
        <v>1523</v>
      </c>
      <c r="F172" t="s">
        <v>1303</v>
      </c>
      <c r="G172" t="s">
        <v>98</v>
      </c>
      <c r="H172" s="55">
        <v>250711.38</v>
      </c>
      <c r="I172" s="55">
        <v>705</v>
      </c>
      <c r="J172" s="55">
        <v>0</v>
      </c>
      <c r="K172" s="55">
        <v>1767.5152290000001</v>
      </c>
      <c r="L172" s="56">
        <v>1.8E-3</v>
      </c>
      <c r="M172" s="56">
        <v>6.9999999999999999E-4</v>
      </c>
      <c r="N172" s="56">
        <v>1E-4</v>
      </c>
    </row>
    <row r="173" spans="1:14">
      <c r="A173" t="s">
        <v>1524</v>
      </c>
      <c r="B173" t="s">
        <v>1525</v>
      </c>
      <c r="C173" t="s">
        <v>96</v>
      </c>
      <c r="D173" t="s">
        <v>108</v>
      </c>
      <c r="E173" t="s">
        <v>1526</v>
      </c>
      <c r="F173" t="s">
        <v>110</v>
      </c>
      <c r="G173" t="s">
        <v>98</v>
      </c>
      <c r="H173" s="55">
        <v>244740.55</v>
      </c>
      <c r="I173" s="55">
        <v>433</v>
      </c>
      <c r="J173" s="55">
        <v>0</v>
      </c>
      <c r="K173" s="55">
        <v>1059.7265815000001</v>
      </c>
      <c r="L173" s="56">
        <v>4.4000000000000003E-3</v>
      </c>
      <c r="M173" s="56">
        <v>4.0000000000000002E-4</v>
      </c>
      <c r="N173" s="56">
        <v>1E-4</v>
      </c>
    </row>
    <row r="174" spans="1:14">
      <c r="A174" t="s">
        <v>1527</v>
      </c>
      <c r="B174" t="s">
        <v>1528</v>
      </c>
      <c r="C174" t="s">
        <v>96</v>
      </c>
      <c r="D174" t="s">
        <v>108</v>
      </c>
      <c r="E174" t="s">
        <v>1529</v>
      </c>
      <c r="F174" t="s">
        <v>110</v>
      </c>
      <c r="G174" t="s">
        <v>98</v>
      </c>
      <c r="H174" s="55">
        <v>107619.97</v>
      </c>
      <c r="I174" s="55">
        <v>1999</v>
      </c>
      <c r="J174" s="55">
        <v>0</v>
      </c>
      <c r="K174" s="55">
        <v>2151.3232002999998</v>
      </c>
      <c r="L174" s="56">
        <v>6.4000000000000003E-3</v>
      </c>
      <c r="M174" s="56">
        <v>8.9999999999999998E-4</v>
      </c>
      <c r="N174" s="56">
        <v>1E-4</v>
      </c>
    </row>
    <row r="175" spans="1:14">
      <c r="A175" t="s">
        <v>1530</v>
      </c>
      <c r="B175" t="s">
        <v>1531</v>
      </c>
      <c r="C175" t="s">
        <v>96</v>
      </c>
      <c r="D175" t="s">
        <v>108</v>
      </c>
      <c r="E175" t="s">
        <v>1532</v>
      </c>
      <c r="F175" t="s">
        <v>110</v>
      </c>
      <c r="G175" t="s">
        <v>98</v>
      </c>
      <c r="H175" s="55">
        <v>41187.160000000003</v>
      </c>
      <c r="I175" s="55">
        <v>1762</v>
      </c>
      <c r="J175" s="55">
        <v>0</v>
      </c>
      <c r="K175" s="55">
        <v>725.71775920000005</v>
      </c>
      <c r="L175" s="56">
        <v>6.3E-3</v>
      </c>
      <c r="M175" s="56">
        <v>2.9999999999999997E-4</v>
      </c>
      <c r="N175" s="56">
        <v>0</v>
      </c>
    </row>
    <row r="176" spans="1:14">
      <c r="A176" t="s">
        <v>1533</v>
      </c>
      <c r="B176" t="s">
        <v>1534</v>
      </c>
      <c r="C176" t="s">
        <v>96</v>
      </c>
      <c r="D176" t="s">
        <v>108</v>
      </c>
      <c r="E176" t="s">
        <v>1535</v>
      </c>
      <c r="F176" t="s">
        <v>110</v>
      </c>
      <c r="G176" t="s">
        <v>98</v>
      </c>
      <c r="H176" s="55">
        <v>437328.65</v>
      </c>
      <c r="I176" s="55">
        <v>397.9</v>
      </c>
      <c r="J176" s="55">
        <v>0</v>
      </c>
      <c r="K176" s="55">
        <v>1740.1306983500001</v>
      </c>
      <c r="L176" s="56">
        <v>5.4999999999999997E-3</v>
      </c>
      <c r="M176" s="56">
        <v>6.9999999999999999E-4</v>
      </c>
      <c r="N176" s="56">
        <v>1E-4</v>
      </c>
    </row>
    <row r="177" spans="1:14">
      <c r="A177" t="s">
        <v>1536</v>
      </c>
      <c r="B177" t="s">
        <v>1537</v>
      </c>
      <c r="C177" t="s">
        <v>96</v>
      </c>
      <c r="D177" t="s">
        <v>108</v>
      </c>
      <c r="E177" t="s">
        <v>1538</v>
      </c>
      <c r="F177" t="s">
        <v>110</v>
      </c>
      <c r="G177" t="s">
        <v>98</v>
      </c>
      <c r="H177" s="55">
        <v>639775.66</v>
      </c>
      <c r="I177" s="55">
        <v>449.6</v>
      </c>
      <c r="J177" s="55">
        <v>0</v>
      </c>
      <c r="K177" s="55">
        <v>2876.43136736</v>
      </c>
      <c r="L177" s="56">
        <v>7.0000000000000001E-3</v>
      </c>
      <c r="M177" s="56">
        <v>1.1999999999999999E-3</v>
      </c>
      <c r="N177" s="56">
        <v>2.0000000000000001E-4</v>
      </c>
    </row>
    <row r="178" spans="1:14">
      <c r="A178" t="s">
        <v>1539</v>
      </c>
      <c r="B178" t="s">
        <v>1540</v>
      </c>
      <c r="C178" t="s">
        <v>96</v>
      </c>
      <c r="D178" t="s">
        <v>108</v>
      </c>
      <c r="E178" t="s">
        <v>1541</v>
      </c>
      <c r="F178" t="s">
        <v>110</v>
      </c>
      <c r="G178" t="s">
        <v>98</v>
      </c>
      <c r="H178" s="55">
        <v>65779.67</v>
      </c>
      <c r="I178" s="55">
        <v>1518</v>
      </c>
      <c r="J178" s="55">
        <v>49.33475</v>
      </c>
      <c r="K178" s="55">
        <v>1047.8701406</v>
      </c>
      <c r="L178" s="56">
        <v>5.7000000000000002E-3</v>
      </c>
      <c r="M178" s="56">
        <v>4.0000000000000002E-4</v>
      </c>
      <c r="N178" s="56">
        <v>1E-4</v>
      </c>
    </row>
    <row r="179" spans="1:14">
      <c r="A179" t="s">
        <v>1542</v>
      </c>
      <c r="B179" t="s">
        <v>1543</v>
      </c>
      <c r="C179" t="s">
        <v>96</v>
      </c>
      <c r="D179" t="s">
        <v>108</v>
      </c>
      <c r="E179" t="s">
        <v>1544</v>
      </c>
      <c r="F179" t="s">
        <v>110</v>
      </c>
      <c r="G179" t="s">
        <v>98</v>
      </c>
      <c r="H179" s="55">
        <v>4174956.41</v>
      </c>
      <c r="I179" s="55">
        <v>142.1</v>
      </c>
      <c r="J179" s="55">
        <v>0</v>
      </c>
      <c r="K179" s="55">
        <v>5932.6130586099998</v>
      </c>
      <c r="L179" s="56">
        <v>8.2000000000000007E-3</v>
      </c>
      <c r="M179" s="56">
        <v>2.3999999999999998E-3</v>
      </c>
      <c r="N179" s="56">
        <v>4.0000000000000002E-4</v>
      </c>
    </row>
    <row r="180" spans="1:14">
      <c r="A180" t="s">
        <v>1545</v>
      </c>
      <c r="B180" t="s">
        <v>1546</v>
      </c>
      <c r="C180" t="s">
        <v>96</v>
      </c>
      <c r="D180" t="s">
        <v>108</v>
      </c>
      <c r="E180" t="s">
        <v>1547</v>
      </c>
      <c r="F180" t="s">
        <v>112</v>
      </c>
      <c r="G180" t="s">
        <v>98</v>
      </c>
      <c r="H180" s="55">
        <v>37648.949999999997</v>
      </c>
      <c r="I180" s="55">
        <v>2290</v>
      </c>
      <c r="J180" s="55">
        <v>0</v>
      </c>
      <c r="K180" s="55">
        <v>862.16095499999994</v>
      </c>
      <c r="L180" s="56">
        <v>3.2000000000000002E-3</v>
      </c>
      <c r="M180" s="56">
        <v>2.9999999999999997E-4</v>
      </c>
      <c r="N180" s="56">
        <v>1E-4</v>
      </c>
    </row>
    <row r="181" spans="1:14">
      <c r="A181" t="s">
        <v>1548</v>
      </c>
      <c r="B181" t="s">
        <v>1549</v>
      </c>
      <c r="C181" t="s">
        <v>96</v>
      </c>
      <c r="D181" t="s">
        <v>108</v>
      </c>
      <c r="E181" t="s">
        <v>1550</v>
      </c>
      <c r="F181" t="s">
        <v>112</v>
      </c>
      <c r="G181" t="s">
        <v>98</v>
      </c>
      <c r="H181" s="55">
        <v>739702.56</v>
      </c>
      <c r="I181" s="55">
        <v>61.7</v>
      </c>
      <c r="J181" s="55">
        <v>0</v>
      </c>
      <c r="K181" s="55">
        <v>456.39647952000001</v>
      </c>
      <c r="L181" s="56">
        <v>5.4000000000000003E-3</v>
      </c>
      <c r="M181" s="56">
        <v>2.0000000000000001E-4</v>
      </c>
      <c r="N181" s="56">
        <v>0</v>
      </c>
    </row>
    <row r="182" spans="1:14">
      <c r="A182" t="s">
        <v>1551</v>
      </c>
      <c r="B182" t="s">
        <v>1552</v>
      </c>
      <c r="C182" t="s">
        <v>96</v>
      </c>
      <c r="D182" t="s">
        <v>108</v>
      </c>
      <c r="E182" t="s">
        <v>1553</v>
      </c>
      <c r="F182" t="s">
        <v>112</v>
      </c>
      <c r="G182" t="s">
        <v>98</v>
      </c>
      <c r="H182" s="55">
        <v>105463.49</v>
      </c>
      <c r="I182" s="55">
        <v>163.5</v>
      </c>
      <c r="J182" s="55">
        <v>0</v>
      </c>
      <c r="K182" s="55">
        <v>172.43280615</v>
      </c>
      <c r="L182" s="56">
        <v>2.7000000000000001E-3</v>
      </c>
      <c r="M182" s="56">
        <v>1E-4</v>
      </c>
      <c r="N182" s="56">
        <v>0</v>
      </c>
    </row>
    <row r="183" spans="1:14">
      <c r="A183" s="57" t="s">
        <v>1554</v>
      </c>
      <c r="B183" s="109" t="s">
        <v>4605</v>
      </c>
      <c r="C183" s="109" t="s">
        <v>4605</v>
      </c>
      <c r="D183" s="110" t="s">
        <v>4605</v>
      </c>
      <c r="E183" s="110" t="s">
        <v>4605</v>
      </c>
      <c r="F183" s="110" t="s">
        <v>4605</v>
      </c>
      <c r="G183" s="110" t="s">
        <v>4605</v>
      </c>
      <c r="H183" s="59">
        <v>0</v>
      </c>
      <c r="I183" s="110" t="s">
        <v>4605</v>
      </c>
      <c r="J183" s="59">
        <v>0</v>
      </c>
      <c r="K183" s="59">
        <v>0</v>
      </c>
      <c r="L183" s="110" t="s">
        <v>4605</v>
      </c>
      <c r="M183" s="58">
        <v>0</v>
      </c>
      <c r="N183" s="58">
        <v>0</v>
      </c>
    </row>
    <row r="184" spans="1:14">
      <c r="A184" t="s">
        <v>182</v>
      </c>
      <c r="B184" t="s">
        <v>182</v>
      </c>
      <c r="C184" s="109" t="s">
        <v>4605</v>
      </c>
      <c r="D184" s="110" t="s">
        <v>4605</v>
      </c>
      <c r="E184" s="110" t="s">
        <v>4605</v>
      </c>
      <c r="F184" t="s">
        <v>182</v>
      </c>
      <c r="G184" t="s">
        <v>182</v>
      </c>
      <c r="H184" s="55">
        <v>0</v>
      </c>
      <c r="I184" s="55">
        <v>0</v>
      </c>
      <c r="J184" s="110" t="s">
        <v>4605</v>
      </c>
      <c r="K184" s="55">
        <v>0</v>
      </c>
      <c r="L184" s="56">
        <v>0</v>
      </c>
      <c r="M184" s="56">
        <v>0</v>
      </c>
      <c r="N184" s="56">
        <v>0</v>
      </c>
    </row>
    <row r="185" spans="1:14">
      <c r="A185" s="57" t="s">
        <v>204</v>
      </c>
      <c r="B185" s="109" t="s">
        <v>4605</v>
      </c>
      <c r="C185" s="109" t="s">
        <v>4605</v>
      </c>
      <c r="D185" s="110" t="s">
        <v>4605</v>
      </c>
      <c r="E185" s="110" t="s">
        <v>4605</v>
      </c>
      <c r="F185" s="110" t="s">
        <v>4605</v>
      </c>
      <c r="G185" s="110" t="s">
        <v>4605</v>
      </c>
      <c r="H185" s="59">
        <v>5818838.1299999999</v>
      </c>
      <c r="I185" s="110" t="s">
        <v>4605</v>
      </c>
      <c r="J185" s="59">
        <v>178.87828999999999</v>
      </c>
      <c r="K185" s="59">
        <v>639433.9643219721</v>
      </c>
      <c r="L185" s="110" t="s">
        <v>4605</v>
      </c>
      <c r="M185" s="58">
        <v>0.25659999999999999</v>
      </c>
      <c r="N185" s="58">
        <v>3.8800000000000001E-2</v>
      </c>
    </row>
    <row r="186" spans="1:14">
      <c r="A186" s="57" t="s">
        <v>326</v>
      </c>
      <c r="B186" s="109" t="s">
        <v>4605</v>
      </c>
      <c r="C186" s="109" t="s">
        <v>4605</v>
      </c>
      <c r="D186" s="110" t="s">
        <v>4605</v>
      </c>
      <c r="E186" s="110" t="s">
        <v>4605</v>
      </c>
      <c r="F186" s="110" t="s">
        <v>4605</v>
      </c>
      <c r="G186" s="110" t="s">
        <v>4605</v>
      </c>
      <c r="H186" s="59">
        <v>3214828.79</v>
      </c>
      <c r="I186" s="110" t="s">
        <v>4605</v>
      </c>
      <c r="J186" s="59">
        <v>0.70999000000000001</v>
      </c>
      <c r="K186" s="59">
        <v>257018.94797546545</v>
      </c>
      <c r="L186" s="110" t="s">
        <v>4605</v>
      </c>
      <c r="M186" s="58">
        <v>0.1031</v>
      </c>
      <c r="N186" s="58">
        <v>1.5599999999999999E-2</v>
      </c>
    </row>
    <row r="187" spans="1:14">
      <c r="A187" t="s">
        <v>1555</v>
      </c>
      <c r="B187" t="s">
        <v>1556</v>
      </c>
      <c r="C187" t="s">
        <v>1557</v>
      </c>
      <c r="D187" t="s">
        <v>854</v>
      </c>
      <c r="E187" t="s">
        <v>1558</v>
      </c>
      <c r="F187" t="s">
        <v>928</v>
      </c>
      <c r="G187" t="s">
        <v>100</v>
      </c>
      <c r="H187" s="55">
        <v>21429.1</v>
      </c>
      <c r="I187" s="55">
        <v>4332</v>
      </c>
      <c r="J187" s="55">
        <v>0</v>
      </c>
      <c r="K187" s="55">
        <v>3366.9753357240002</v>
      </c>
      <c r="L187" s="56">
        <v>2.0000000000000001E-4</v>
      </c>
      <c r="M187" s="56">
        <v>1.4E-3</v>
      </c>
      <c r="N187" s="56">
        <v>2.0000000000000001E-4</v>
      </c>
    </row>
    <row r="188" spans="1:14">
      <c r="A188" t="s">
        <v>1559</v>
      </c>
      <c r="B188" t="s">
        <v>1560</v>
      </c>
      <c r="C188" t="s">
        <v>1561</v>
      </c>
      <c r="D188" t="s">
        <v>854</v>
      </c>
      <c r="E188" t="s">
        <v>1562</v>
      </c>
      <c r="F188" t="s">
        <v>920</v>
      </c>
      <c r="G188" t="s">
        <v>100</v>
      </c>
      <c r="H188" s="55">
        <v>5420.21</v>
      </c>
      <c r="I188" s="55">
        <v>585</v>
      </c>
      <c r="J188" s="55">
        <v>0</v>
      </c>
      <c r="K188" s="55">
        <v>115.0057447695</v>
      </c>
      <c r="L188" s="56">
        <v>5.9999999999999995E-4</v>
      </c>
      <c r="M188" s="56">
        <v>0</v>
      </c>
      <c r="N188" s="56">
        <v>0</v>
      </c>
    </row>
    <row r="189" spans="1:14">
      <c r="A189" t="s">
        <v>1563</v>
      </c>
      <c r="B189" t="s">
        <v>1564</v>
      </c>
      <c r="C189" t="s">
        <v>1561</v>
      </c>
      <c r="D189" t="s">
        <v>854</v>
      </c>
      <c r="E189" t="s">
        <v>1565</v>
      </c>
      <c r="F189" t="s">
        <v>920</v>
      </c>
      <c r="G189" t="s">
        <v>100</v>
      </c>
      <c r="H189" s="55">
        <v>53470.83</v>
      </c>
      <c r="I189" s="55">
        <v>1916</v>
      </c>
      <c r="J189" s="55">
        <v>0</v>
      </c>
      <c r="K189" s="55">
        <v>3715.8654998555999</v>
      </c>
      <c r="L189" s="56">
        <v>1.1000000000000001E-3</v>
      </c>
      <c r="M189" s="56">
        <v>1.5E-3</v>
      </c>
      <c r="N189" s="56">
        <v>2.0000000000000001E-4</v>
      </c>
    </row>
    <row r="190" spans="1:14">
      <c r="A190" t="s">
        <v>1566</v>
      </c>
      <c r="B190" t="s">
        <v>1567</v>
      </c>
      <c r="C190" t="s">
        <v>1557</v>
      </c>
      <c r="D190" t="s">
        <v>854</v>
      </c>
      <c r="E190" t="s">
        <v>1568</v>
      </c>
      <c r="F190" t="s">
        <v>962</v>
      </c>
      <c r="G190" t="s">
        <v>100</v>
      </c>
      <c r="H190" s="55">
        <v>48383.97</v>
      </c>
      <c r="I190" s="55">
        <v>2722</v>
      </c>
      <c r="J190" s="55">
        <v>0</v>
      </c>
      <c r="K190" s="55">
        <v>4776.8013031518003</v>
      </c>
      <c r="L190" s="56">
        <v>1.5E-3</v>
      </c>
      <c r="M190" s="56">
        <v>1.9E-3</v>
      </c>
      <c r="N190" s="56">
        <v>2.9999999999999997E-4</v>
      </c>
    </row>
    <row r="191" spans="1:14">
      <c r="A191" t="s">
        <v>1569</v>
      </c>
      <c r="B191" t="s">
        <v>1570</v>
      </c>
      <c r="C191" t="s">
        <v>1561</v>
      </c>
      <c r="D191" t="s">
        <v>854</v>
      </c>
      <c r="E191" t="s">
        <v>1571</v>
      </c>
      <c r="F191" t="s">
        <v>933</v>
      </c>
      <c r="G191" t="s">
        <v>100</v>
      </c>
      <c r="H191" s="55">
        <v>134562.66</v>
      </c>
      <c r="I191" s="55">
        <v>521</v>
      </c>
      <c r="J191" s="55">
        <v>0</v>
      </c>
      <c r="K191" s="55">
        <v>2542.7861803422002</v>
      </c>
      <c r="L191" s="56">
        <v>5.0000000000000001E-4</v>
      </c>
      <c r="M191" s="56">
        <v>1E-3</v>
      </c>
      <c r="N191" s="56">
        <v>2.0000000000000001E-4</v>
      </c>
    </row>
    <row r="192" spans="1:14">
      <c r="A192" t="s">
        <v>1572</v>
      </c>
      <c r="B192" t="s">
        <v>1573</v>
      </c>
      <c r="C192" t="s">
        <v>1561</v>
      </c>
      <c r="D192" t="s">
        <v>854</v>
      </c>
      <c r="E192" t="s">
        <v>1574</v>
      </c>
      <c r="F192" t="s">
        <v>1002</v>
      </c>
      <c r="G192" t="s">
        <v>100</v>
      </c>
      <c r="H192" s="55">
        <v>50414.239999999998</v>
      </c>
      <c r="I192" s="55">
        <v>2224</v>
      </c>
      <c r="J192" s="55">
        <v>0</v>
      </c>
      <c r="K192" s="55">
        <v>4066.6384541952002</v>
      </c>
      <c r="L192" s="56">
        <v>6.9999999999999999E-4</v>
      </c>
      <c r="M192" s="56">
        <v>1.6000000000000001E-3</v>
      </c>
      <c r="N192" s="56">
        <v>2.0000000000000001E-4</v>
      </c>
    </row>
    <row r="193" spans="1:14">
      <c r="A193" t="s">
        <v>1575</v>
      </c>
      <c r="B193" t="s">
        <v>1576</v>
      </c>
      <c r="C193" t="s">
        <v>1561</v>
      </c>
      <c r="D193" t="s">
        <v>854</v>
      </c>
      <c r="E193" t="s">
        <v>1577</v>
      </c>
      <c r="F193" t="s">
        <v>1043</v>
      </c>
      <c r="G193" t="s">
        <v>100</v>
      </c>
      <c r="H193" s="55">
        <v>68825.89</v>
      </c>
      <c r="I193" s="55">
        <v>110.5</v>
      </c>
      <c r="J193" s="55">
        <v>0</v>
      </c>
      <c r="K193" s="55">
        <v>275.84281084815001</v>
      </c>
      <c r="L193" s="56">
        <v>5.0000000000000001E-3</v>
      </c>
      <c r="M193" s="56">
        <v>1E-4</v>
      </c>
      <c r="N193" s="56">
        <v>0</v>
      </c>
    </row>
    <row r="194" spans="1:14">
      <c r="A194" t="s">
        <v>1578</v>
      </c>
      <c r="B194" t="s">
        <v>1579</v>
      </c>
      <c r="C194" t="s">
        <v>1561</v>
      </c>
      <c r="D194" t="s">
        <v>854</v>
      </c>
      <c r="E194" t="s">
        <v>1580</v>
      </c>
      <c r="F194" t="s">
        <v>1043</v>
      </c>
      <c r="G194" t="s">
        <v>100</v>
      </c>
      <c r="H194" s="55">
        <v>36348.85</v>
      </c>
      <c r="I194" s="55">
        <v>1500</v>
      </c>
      <c r="J194" s="55">
        <v>0</v>
      </c>
      <c r="K194" s="55">
        <v>1977.55918425</v>
      </c>
      <c r="L194" s="56">
        <v>1.4E-3</v>
      </c>
      <c r="M194" s="56">
        <v>8.0000000000000004E-4</v>
      </c>
      <c r="N194" s="56">
        <v>1E-4</v>
      </c>
    </row>
    <row r="195" spans="1:14">
      <c r="A195" t="s">
        <v>1581</v>
      </c>
      <c r="B195" t="s">
        <v>1582</v>
      </c>
      <c r="C195" t="s">
        <v>1561</v>
      </c>
      <c r="D195" t="s">
        <v>854</v>
      </c>
      <c r="E195" t="s">
        <v>1583</v>
      </c>
      <c r="F195" t="s">
        <v>1584</v>
      </c>
      <c r="G195" t="s">
        <v>100</v>
      </c>
      <c r="H195" s="55">
        <v>29379.51</v>
      </c>
      <c r="I195" s="55">
        <v>3963</v>
      </c>
      <c r="J195" s="55">
        <v>0</v>
      </c>
      <c r="K195" s="55">
        <v>4222.9523021751002</v>
      </c>
      <c r="L195" s="56">
        <v>2.9999999999999997E-4</v>
      </c>
      <c r="M195" s="56">
        <v>1.6999999999999999E-3</v>
      </c>
      <c r="N195" s="56">
        <v>2.9999999999999997E-4</v>
      </c>
    </row>
    <row r="196" spans="1:14">
      <c r="A196" t="s">
        <v>1585</v>
      </c>
      <c r="B196" t="s">
        <v>1586</v>
      </c>
      <c r="C196" t="s">
        <v>1561</v>
      </c>
      <c r="D196" t="s">
        <v>854</v>
      </c>
      <c r="E196" t="s">
        <v>1587</v>
      </c>
      <c r="F196" t="s">
        <v>1588</v>
      </c>
      <c r="G196" t="s">
        <v>100</v>
      </c>
      <c r="H196" s="55">
        <v>28290.01</v>
      </c>
      <c r="I196" s="55">
        <v>9360</v>
      </c>
      <c r="J196" s="55">
        <v>0</v>
      </c>
      <c r="K196" s="55">
        <v>9604.0962828720003</v>
      </c>
      <c r="L196" s="56">
        <v>5.0000000000000001E-4</v>
      </c>
      <c r="M196" s="56">
        <v>3.8999999999999998E-3</v>
      </c>
      <c r="N196" s="56">
        <v>5.9999999999999995E-4</v>
      </c>
    </row>
    <row r="197" spans="1:14">
      <c r="A197" t="s">
        <v>1589</v>
      </c>
      <c r="B197" t="s">
        <v>1590</v>
      </c>
      <c r="C197" t="s">
        <v>1561</v>
      </c>
      <c r="D197" t="s">
        <v>854</v>
      </c>
      <c r="E197" t="s">
        <v>1591</v>
      </c>
      <c r="F197" t="s">
        <v>965</v>
      </c>
      <c r="G197" t="s">
        <v>100</v>
      </c>
      <c r="H197" s="55">
        <v>25457.41</v>
      </c>
      <c r="I197" s="55">
        <v>3461</v>
      </c>
      <c r="J197" s="55">
        <v>0</v>
      </c>
      <c r="K197" s="55">
        <v>3195.6806422826999</v>
      </c>
      <c r="L197" s="56">
        <v>2.9999999999999997E-4</v>
      </c>
      <c r="M197" s="56">
        <v>1.2999999999999999E-3</v>
      </c>
      <c r="N197" s="56">
        <v>2.0000000000000001E-4</v>
      </c>
    </row>
    <row r="198" spans="1:14">
      <c r="A198" t="s">
        <v>1592</v>
      </c>
      <c r="B198" t="s">
        <v>1593</v>
      </c>
      <c r="C198" t="s">
        <v>1561</v>
      </c>
      <c r="D198" t="s">
        <v>854</v>
      </c>
      <c r="E198" t="s">
        <v>1594</v>
      </c>
      <c r="F198" t="s">
        <v>965</v>
      </c>
      <c r="G198" t="s">
        <v>100</v>
      </c>
      <c r="H198" s="55">
        <v>8780.7199999999993</v>
      </c>
      <c r="I198" s="55">
        <v>18781</v>
      </c>
      <c r="J198" s="55">
        <v>0</v>
      </c>
      <c r="K198" s="55">
        <v>5981.3111731463996</v>
      </c>
      <c r="L198" s="56">
        <v>2.9999999999999997E-4</v>
      </c>
      <c r="M198" s="56">
        <v>2.3999999999999998E-3</v>
      </c>
      <c r="N198" s="56">
        <v>4.0000000000000002E-4</v>
      </c>
    </row>
    <row r="199" spans="1:14">
      <c r="A199" t="s">
        <v>1595</v>
      </c>
      <c r="B199" t="s">
        <v>1596</v>
      </c>
      <c r="C199" t="s">
        <v>1557</v>
      </c>
      <c r="D199" t="s">
        <v>854</v>
      </c>
      <c r="E199" t="s">
        <v>1597</v>
      </c>
      <c r="F199" t="s">
        <v>965</v>
      </c>
      <c r="G199" t="s">
        <v>100</v>
      </c>
      <c r="H199" s="55">
        <v>41408.800000000003</v>
      </c>
      <c r="I199" s="55">
        <v>468</v>
      </c>
      <c r="J199" s="55">
        <v>0</v>
      </c>
      <c r="K199" s="55">
        <v>702.88787836799997</v>
      </c>
      <c r="L199" s="56">
        <v>5.0000000000000001E-4</v>
      </c>
      <c r="M199" s="56">
        <v>2.9999999999999997E-4</v>
      </c>
      <c r="N199" s="56">
        <v>0</v>
      </c>
    </row>
    <row r="200" spans="1:14">
      <c r="A200" t="s">
        <v>1598</v>
      </c>
      <c r="B200" t="s">
        <v>1599</v>
      </c>
      <c r="C200" t="s">
        <v>1557</v>
      </c>
      <c r="D200" t="s">
        <v>854</v>
      </c>
      <c r="E200" t="s">
        <v>1600</v>
      </c>
      <c r="F200" t="s">
        <v>965</v>
      </c>
      <c r="G200" t="s">
        <v>100</v>
      </c>
      <c r="H200" s="55">
        <v>88976.76</v>
      </c>
      <c r="I200" s="55">
        <v>533</v>
      </c>
      <c r="J200" s="55">
        <v>0</v>
      </c>
      <c r="K200" s="55">
        <v>1720.0907164115999</v>
      </c>
      <c r="L200" s="56">
        <v>2.2000000000000001E-3</v>
      </c>
      <c r="M200" s="56">
        <v>6.9999999999999999E-4</v>
      </c>
      <c r="N200" s="56">
        <v>1E-4</v>
      </c>
    </row>
    <row r="201" spans="1:14">
      <c r="A201" t="s">
        <v>1601</v>
      </c>
      <c r="B201" t="s">
        <v>1602</v>
      </c>
      <c r="C201" t="s">
        <v>1561</v>
      </c>
      <c r="D201" t="s">
        <v>854</v>
      </c>
      <c r="E201" t="s">
        <v>1603</v>
      </c>
      <c r="F201" t="s">
        <v>965</v>
      </c>
      <c r="G201" t="s">
        <v>100</v>
      </c>
      <c r="H201" s="55">
        <v>14972</v>
      </c>
      <c r="I201" s="55">
        <v>12302</v>
      </c>
      <c r="J201" s="55">
        <v>0</v>
      </c>
      <c r="K201" s="55">
        <v>6680.4096808800005</v>
      </c>
      <c r="L201" s="56">
        <v>2.9999999999999997E-4</v>
      </c>
      <c r="M201" s="56">
        <v>2.7000000000000001E-3</v>
      </c>
      <c r="N201" s="56">
        <v>4.0000000000000002E-4</v>
      </c>
    </row>
    <row r="202" spans="1:14">
      <c r="A202" t="s">
        <v>1604</v>
      </c>
      <c r="B202" t="s">
        <v>1605</v>
      </c>
      <c r="C202" t="s">
        <v>1561</v>
      </c>
      <c r="D202" t="s">
        <v>854</v>
      </c>
      <c r="E202" t="s">
        <v>1606</v>
      </c>
      <c r="F202" t="s">
        <v>965</v>
      </c>
      <c r="G202" t="s">
        <v>100</v>
      </c>
      <c r="H202" s="55">
        <v>4933.96</v>
      </c>
      <c r="I202" s="55">
        <v>21905</v>
      </c>
      <c r="J202" s="55">
        <v>0</v>
      </c>
      <c r="K202" s="55">
        <v>3920.0033431259999</v>
      </c>
      <c r="L202" s="56">
        <v>1E-4</v>
      </c>
      <c r="M202" s="56">
        <v>1.6000000000000001E-3</v>
      </c>
      <c r="N202" s="56">
        <v>2.0000000000000001E-4</v>
      </c>
    </row>
    <row r="203" spans="1:14">
      <c r="A203" t="s">
        <v>1607</v>
      </c>
      <c r="B203" t="s">
        <v>1608</v>
      </c>
      <c r="C203" t="s">
        <v>1561</v>
      </c>
      <c r="D203" t="s">
        <v>854</v>
      </c>
      <c r="E203" t="s">
        <v>1609</v>
      </c>
      <c r="F203" t="s">
        <v>1610</v>
      </c>
      <c r="G203" t="s">
        <v>100</v>
      </c>
      <c r="H203" s="55">
        <v>78494.89</v>
      </c>
      <c r="I203" s="55">
        <v>218</v>
      </c>
      <c r="J203" s="55">
        <v>0</v>
      </c>
      <c r="K203" s="55">
        <v>620.64810594539995</v>
      </c>
      <c r="L203" s="56">
        <v>1.6000000000000001E-3</v>
      </c>
      <c r="M203" s="56">
        <v>2.0000000000000001E-4</v>
      </c>
      <c r="N203" s="56">
        <v>0</v>
      </c>
    </row>
    <row r="204" spans="1:14">
      <c r="A204" t="s">
        <v>1611</v>
      </c>
      <c r="B204" t="s">
        <v>1612</v>
      </c>
      <c r="C204" t="s">
        <v>1561</v>
      </c>
      <c r="D204" t="s">
        <v>854</v>
      </c>
      <c r="E204" t="s">
        <v>1613</v>
      </c>
      <c r="F204" t="s">
        <v>1610</v>
      </c>
      <c r="G204" t="s">
        <v>100</v>
      </c>
      <c r="H204" s="55">
        <v>324912.76</v>
      </c>
      <c r="I204" s="55">
        <v>253</v>
      </c>
      <c r="J204" s="55">
        <v>0</v>
      </c>
      <c r="K204" s="55">
        <v>2981.5002087155999</v>
      </c>
      <c r="L204" s="56">
        <v>2.0999999999999999E-3</v>
      </c>
      <c r="M204" s="56">
        <v>1.1999999999999999E-3</v>
      </c>
      <c r="N204" s="56">
        <v>2.0000000000000001E-4</v>
      </c>
    </row>
    <row r="205" spans="1:14">
      <c r="A205" t="s">
        <v>1614</v>
      </c>
      <c r="B205" t="s">
        <v>1615</v>
      </c>
      <c r="C205" t="s">
        <v>1561</v>
      </c>
      <c r="D205" t="s">
        <v>854</v>
      </c>
      <c r="E205" t="s">
        <v>1616</v>
      </c>
      <c r="F205" t="s">
        <v>1610</v>
      </c>
      <c r="G205" t="s">
        <v>100</v>
      </c>
      <c r="H205" s="55">
        <v>57670.19</v>
      </c>
      <c r="I205" s="55">
        <v>1428</v>
      </c>
      <c r="J205" s="55">
        <v>0</v>
      </c>
      <c r="K205" s="55">
        <v>2986.9444459763999</v>
      </c>
      <c r="L205" s="56">
        <v>1E-3</v>
      </c>
      <c r="M205" s="56">
        <v>1.1999999999999999E-3</v>
      </c>
      <c r="N205" s="56">
        <v>2.0000000000000001E-4</v>
      </c>
    </row>
    <row r="206" spans="1:14">
      <c r="A206" t="s">
        <v>1617</v>
      </c>
      <c r="B206" t="s">
        <v>1618</v>
      </c>
      <c r="C206" t="s">
        <v>1557</v>
      </c>
      <c r="D206" t="s">
        <v>854</v>
      </c>
      <c r="E206" t="s">
        <v>1619</v>
      </c>
      <c r="F206" t="s">
        <v>1620</v>
      </c>
      <c r="G206" t="s">
        <v>100</v>
      </c>
      <c r="H206" s="55">
        <v>9531.52</v>
      </c>
      <c r="I206" s="55">
        <v>987</v>
      </c>
      <c r="J206" s="55">
        <v>0</v>
      </c>
      <c r="K206" s="55">
        <v>341.2140234048</v>
      </c>
      <c r="L206" s="56">
        <v>1E-4</v>
      </c>
      <c r="M206" s="56">
        <v>1E-4</v>
      </c>
      <c r="N206" s="56">
        <v>0</v>
      </c>
    </row>
    <row r="207" spans="1:14">
      <c r="A207" t="s">
        <v>1621</v>
      </c>
      <c r="B207" t="s">
        <v>1622</v>
      </c>
      <c r="C207" t="s">
        <v>1557</v>
      </c>
      <c r="D207" t="s">
        <v>854</v>
      </c>
      <c r="E207" t="s">
        <v>1082</v>
      </c>
      <c r="F207" t="s">
        <v>698</v>
      </c>
      <c r="G207" t="s">
        <v>100</v>
      </c>
      <c r="H207" s="55">
        <v>58620.32</v>
      </c>
      <c r="I207" s="55">
        <v>7579</v>
      </c>
      <c r="J207" s="55">
        <v>0</v>
      </c>
      <c r="K207" s="55">
        <v>16114.159109505599</v>
      </c>
      <c r="L207" s="56">
        <v>1E-3</v>
      </c>
      <c r="M207" s="56">
        <v>6.4999999999999997E-3</v>
      </c>
      <c r="N207" s="56">
        <v>1E-3</v>
      </c>
    </row>
    <row r="208" spans="1:14">
      <c r="A208" t="s">
        <v>1623</v>
      </c>
      <c r="B208" t="s">
        <v>1624</v>
      </c>
      <c r="C208" t="s">
        <v>1561</v>
      </c>
      <c r="D208" t="s">
        <v>854</v>
      </c>
      <c r="E208" t="s">
        <v>850</v>
      </c>
      <c r="F208" t="s">
        <v>711</v>
      </c>
      <c r="G208" t="s">
        <v>100</v>
      </c>
      <c r="H208" s="55">
        <v>392.47</v>
      </c>
      <c r="I208" s="55">
        <v>21325</v>
      </c>
      <c r="J208" s="55">
        <v>0.70999000000000001</v>
      </c>
      <c r="K208" s="55">
        <v>304.26895314249998</v>
      </c>
      <c r="L208" s="56">
        <v>0</v>
      </c>
      <c r="M208" s="56">
        <v>1E-4</v>
      </c>
      <c r="N208" s="56">
        <v>0</v>
      </c>
    </row>
    <row r="209" spans="1:14">
      <c r="A209" t="s">
        <v>1625</v>
      </c>
      <c r="B209" t="s">
        <v>1626</v>
      </c>
      <c r="C209" t="s">
        <v>1561</v>
      </c>
      <c r="D209" t="s">
        <v>854</v>
      </c>
      <c r="E209" t="s">
        <v>1130</v>
      </c>
      <c r="F209" t="s">
        <v>1131</v>
      </c>
      <c r="G209" t="s">
        <v>100</v>
      </c>
      <c r="H209" s="55">
        <v>97771.32</v>
      </c>
      <c r="I209" s="55">
        <v>3052</v>
      </c>
      <c r="J209" s="55">
        <v>0</v>
      </c>
      <c r="K209" s="55">
        <v>10822.8979495728</v>
      </c>
      <c r="L209" s="56">
        <v>8.9999999999999998E-4</v>
      </c>
      <c r="M209" s="56">
        <v>4.3E-3</v>
      </c>
      <c r="N209" s="56">
        <v>6.9999999999999999E-4</v>
      </c>
    </row>
    <row r="210" spans="1:14">
      <c r="A210" t="s">
        <v>1627</v>
      </c>
      <c r="B210" t="s">
        <v>1628</v>
      </c>
      <c r="C210" t="s">
        <v>1561</v>
      </c>
      <c r="D210" t="s">
        <v>854</v>
      </c>
      <c r="E210" t="s">
        <v>1134</v>
      </c>
      <c r="F210" t="s">
        <v>1131</v>
      </c>
      <c r="G210" t="s">
        <v>100</v>
      </c>
      <c r="H210" s="55">
        <v>60019.71</v>
      </c>
      <c r="I210" s="55">
        <v>13739</v>
      </c>
      <c r="J210" s="55">
        <v>0</v>
      </c>
      <c r="K210" s="55">
        <v>29908.633559676298</v>
      </c>
      <c r="L210" s="56">
        <v>2.0999999999999999E-3</v>
      </c>
      <c r="M210" s="56">
        <v>1.2E-2</v>
      </c>
      <c r="N210" s="56">
        <v>1.8E-3</v>
      </c>
    </row>
    <row r="211" spans="1:14">
      <c r="A211" t="s">
        <v>1629</v>
      </c>
      <c r="B211" t="s">
        <v>1630</v>
      </c>
      <c r="C211" t="s">
        <v>1561</v>
      </c>
      <c r="D211" t="s">
        <v>854</v>
      </c>
      <c r="E211" t="s">
        <v>1137</v>
      </c>
      <c r="F211" t="s">
        <v>1131</v>
      </c>
      <c r="G211" t="s">
        <v>100</v>
      </c>
      <c r="H211" s="55">
        <v>53206.81</v>
      </c>
      <c r="I211" s="55">
        <v>6938</v>
      </c>
      <c r="J211" s="55">
        <v>0</v>
      </c>
      <c r="K211" s="55">
        <v>13389.028708980601</v>
      </c>
      <c r="L211" s="56">
        <v>1.1999999999999999E-3</v>
      </c>
      <c r="M211" s="56">
        <v>5.4000000000000003E-3</v>
      </c>
      <c r="N211" s="56">
        <v>8.0000000000000004E-4</v>
      </c>
    </row>
    <row r="212" spans="1:14">
      <c r="A212" t="s">
        <v>1631</v>
      </c>
      <c r="B212" t="s">
        <v>1632</v>
      </c>
      <c r="C212" t="s">
        <v>1557</v>
      </c>
      <c r="D212" t="s">
        <v>854</v>
      </c>
      <c r="E212" t="s">
        <v>878</v>
      </c>
      <c r="F212" t="s">
        <v>879</v>
      </c>
      <c r="G212" t="s">
        <v>100</v>
      </c>
      <c r="H212" s="55">
        <v>1619394.36</v>
      </c>
      <c r="I212" s="55">
        <v>1044</v>
      </c>
      <c r="J212" s="55">
        <v>0</v>
      </c>
      <c r="K212" s="55">
        <v>61319.792508436803</v>
      </c>
      <c r="L212" s="56">
        <v>1.4E-3</v>
      </c>
      <c r="M212" s="56">
        <v>2.46E-2</v>
      </c>
      <c r="N212" s="56">
        <v>3.7000000000000002E-3</v>
      </c>
    </row>
    <row r="213" spans="1:14">
      <c r="A213" t="s">
        <v>1633</v>
      </c>
      <c r="B213" t="s">
        <v>1634</v>
      </c>
      <c r="C213" t="s">
        <v>1561</v>
      </c>
      <c r="D213" t="s">
        <v>854</v>
      </c>
      <c r="E213" t="s">
        <v>1162</v>
      </c>
      <c r="F213" t="s">
        <v>112</v>
      </c>
      <c r="G213" t="s">
        <v>100</v>
      </c>
      <c r="H213" s="55">
        <v>64857.52</v>
      </c>
      <c r="I213" s="55">
        <v>19951</v>
      </c>
      <c r="J213" s="55">
        <v>0</v>
      </c>
      <c r="K213" s="55">
        <v>46932.3782777304</v>
      </c>
      <c r="L213" s="56">
        <v>1E-3</v>
      </c>
      <c r="M213" s="56">
        <v>1.8800000000000001E-2</v>
      </c>
      <c r="N213" s="56">
        <v>2.8E-3</v>
      </c>
    </row>
    <row r="214" spans="1:14">
      <c r="A214" t="s">
        <v>1635</v>
      </c>
      <c r="B214" t="s">
        <v>1636</v>
      </c>
      <c r="C214" t="s">
        <v>1561</v>
      </c>
      <c r="D214" t="s">
        <v>854</v>
      </c>
      <c r="E214" t="s">
        <v>1343</v>
      </c>
      <c r="F214" t="s">
        <v>112</v>
      </c>
      <c r="G214" t="s">
        <v>100</v>
      </c>
      <c r="H214" s="55">
        <v>128902</v>
      </c>
      <c r="I214" s="55">
        <v>3087</v>
      </c>
      <c r="J214" s="55">
        <v>0</v>
      </c>
      <c r="K214" s="55">
        <v>14432.575591979999</v>
      </c>
      <c r="L214" s="56">
        <v>2.7000000000000001E-3</v>
      </c>
      <c r="M214" s="56">
        <v>5.7999999999999996E-3</v>
      </c>
      <c r="N214" s="56">
        <v>8.9999999999999998E-4</v>
      </c>
    </row>
    <row r="215" spans="1:14">
      <c r="A215" s="57" t="s">
        <v>327</v>
      </c>
      <c r="B215" s="109" t="s">
        <v>4605</v>
      </c>
      <c r="C215" s="109" t="s">
        <v>4605</v>
      </c>
      <c r="D215" s="110" t="s">
        <v>4605</v>
      </c>
      <c r="E215" s="110" t="s">
        <v>4605</v>
      </c>
      <c r="F215" s="110" t="s">
        <v>4605</v>
      </c>
      <c r="G215" s="110" t="s">
        <v>4605</v>
      </c>
      <c r="H215" s="59">
        <v>2604009.34</v>
      </c>
      <c r="I215" s="110" t="s">
        <v>4605</v>
      </c>
      <c r="J215" s="59">
        <v>178.16829999999999</v>
      </c>
      <c r="K215" s="59">
        <v>382415.01634650666</v>
      </c>
      <c r="L215" s="110" t="s">
        <v>4605</v>
      </c>
      <c r="M215" s="58">
        <v>0.1535</v>
      </c>
      <c r="N215" s="58">
        <v>2.3199999999999998E-2</v>
      </c>
    </row>
    <row r="216" spans="1:14">
      <c r="A216" t="s">
        <v>1637</v>
      </c>
      <c r="B216" t="s">
        <v>1638</v>
      </c>
      <c r="C216" t="s">
        <v>1557</v>
      </c>
      <c r="D216" t="s">
        <v>854</v>
      </c>
      <c r="E216" s="108" t="s">
        <v>4605</v>
      </c>
      <c r="F216" t="s">
        <v>908</v>
      </c>
      <c r="G216" t="s">
        <v>100</v>
      </c>
      <c r="H216" s="55">
        <v>62224.02</v>
      </c>
      <c r="I216" s="55">
        <v>3367</v>
      </c>
      <c r="J216" s="55">
        <v>0</v>
      </c>
      <c r="K216" s="55">
        <v>7598.8651465818002</v>
      </c>
      <c r="L216" s="56">
        <v>0</v>
      </c>
      <c r="M216" s="56">
        <v>3.0000000000000001E-3</v>
      </c>
      <c r="N216" s="56">
        <v>5.0000000000000001E-4</v>
      </c>
    </row>
    <row r="217" spans="1:14">
      <c r="A217" t="s">
        <v>1639</v>
      </c>
      <c r="B217" t="s">
        <v>1640</v>
      </c>
      <c r="C217" t="s">
        <v>1557</v>
      </c>
      <c r="D217" t="s">
        <v>854</v>
      </c>
      <c r="E217" s="108" t="s">
        <v>4605</v>
      </c>
      <c r="F217" t="s">
        <v>908</v>
      </c>
      <c r="G217" t="s">
        <v>100</v>
      </c>
      <c r="H217" s="55">
        <v>15021.76</v>
      </c>
      <c r="I217" s="55">
        <v>17010</v>
      </c>
      <c r="J217" s="55">
        <v>0</v>
      </c>
      <c r="K217" s="55">
        <v>9267.7153907520005</v>
      </c>
      <c r="L217" s="56">
        <v>0</v>
      </c>
      <c r="M217" s="56">
        <v>3.7000000000000002E-3</v>
      </c>
      <c r="N217" s="56">
        <v>5.9999999999999995E-4</v>
      </c>
    </row>
    <row r="218" spans="1:14">
      <c r="A218" t="s">
        <v>1641</v>
      </c>
      <c r="B218" t="s">
        <v>1642</v>
      </c>
      <c r="C218" t="s">
        <v>1557</v>
      </c>
      <c r="D218" t="s">
        <v>854</v>
      </c>
      <c r="E218" s="108" t="s">
        <v>4605</v>
      </c>
      <c r="F218" t="s">
        <v>920</v>
      </c>
      <c r="G218" t="s">
        <v>100</v>
      </c>
      <c r="H218" s="55">
        <v>19987.11</v>
      </c>
      <c r="I218" s="55">
        <v>12141</v>
      </c>
      <c r="J218" s="55">
        <v>0</v>
      </c>
      <c r="K218" s="55">
        <v>8801.4052360377009</v>
      </c>
      <c r="L218" s="56">
        <v>2.9999999999999997E-4</v>
      </c>
      <c r="M218" s="56">
        <v>3.5000000000000001E-3</v>
      </c>
      <c r="N218" s="56">
        <v>5.0000000000000001E-4</v>
      </c>
    </row>
    <row r="219" spans="1:14">
      <c r="A219" t="s">
        <v>1643</v>
      </c>
      <c r="B219" t="s">
        <v>1644</v>
      </c>
      <c r="C219" t="s">
        <v>108</v>
      </c>
      <c r="D219" t="s">
        <v>854</v>
      </c>
      <c r="E219" s="108" t="s">
        <v>4605</v>
      </c>
      <c r="F219" t="s">
        <v>920</v>
      </c>
      <c r="G219" t="s">
        <v>102</v>
      </c>
      <c r="H219" s="55">
        <v>19170.03</v>
      </c>
      <c r="I219" s="55">
        <v>9702</v>
      </c>
      <c r="J219" s="55">
        <v>0</v>
      </c>
      <c r="K219" s="55">
        <v>7461.0798076029596</v>
      </c>
      <c r="L219" s="56">
        <v>2.0000000000000001E-4</v>
      </c>
      <c r="M219" s="56">
        <v>3.0000000000000001E-3</v>
      </c>
      <c r="N219" s="56">
        <v>5.0000000000000001E-4</v>
      </c>
    </row>
    <row r="220" spans="1:14">
      <c r="A220" t="s">
        <v>1645</v>
      </c>
      <c r="B220" t="s">
        <v>1646</v>
      </c>
      <c r="C220" t="s">
        <v>108</v>
      </c>
      <c r="D220" t="s">
        <v>854</v>
      </c>
      <c r="E220" s="108" t="s">
        <v>4605</v>
      </c>
      <c r="F220" t="s">
        <v>940</v>
      </c>
      <c r="G220" t="s">
        <v>102</v>
      </c>
      <c r="H220" s="55">
        <v>2576.9499999999998</v>
      </c>
      <c r="I220" s="55">
        <v>73360</v>
      </c>
      <c r="J220" s="55">
        <v>0</v>
      </c>
      <c r="K220" s="55">
        <v>7583.7313060320002</v>
      </c>
      <c r="L220" s="56">
        <v>0</v>
      </c>
      <c r="M220" s="56">
        <v>3.0000000000000001E-3</v>
      </c>
      <c r="N220" s="56">
        <v>5.0000000000000001E-4</v>
      </c>
    </row>
    <row r="221" spans="1:14">
      <c r="A221" t="s">
        <v>1647</v>
      </c>
      <c r="B221" t="s">
        <v>1648</v>
      </c>
      <c r="C221" t="s">
        <v>108</v>
      </c>
      <c r="D221" t="s">
        <v>854</v>
      </c>
      <c r="E221" s="108" t="s">
        <v>4605</v>
      </c>
      <c r="F221" t="s">
        <v>940</v>
      </c>
      <c r="G221" t="s">
        <v>102</v>
      </c>
      <c r="H221" s="55">
        <v>20741.34</v>
      </c>
      <c r="I221" s="55">
        <v>5052</v>
      </c>
      <c r="J221" s="55">
        <v>0</v>
      </c>
      <c r="K221" s="55">
        <v>4203.5650761628804</v>
      </c>
      <c r="L221" s="56">
        <v>2.0000000000000001E-4</v>
      </c>
      <c r="M221" s="56">
        <v>1.6999999999999999E-3</v>
      </c>
      <c r="N221" s="56">
        <v>2.9999999999999997E-4</v>
      </c>
    </row>
    <row r="222" spans="1:14">
      <c r="A222" t="s">
        <v>1649</v>
      </c>
      <c r="B222" t="s">
        <v>1650</v>
      </c>
      <c r="C222" t="s">
        <v>1561</v>
      </c>
      <c r="D222" t="s">
        <v>854</v>
      </c>
      <c r="E222" s="108" t="s">
        <v>4605</v>
      </c>
      <c r="F222" t="s">
        <v>940</v>
      </c>
      <c r="G222" t="s">
        <v>100</v>
      </c>
      <c r="H222" s="55">
        <v>64</v>
      </c>
      <c r="I222" s="55">
        <v>1473</v>
      </c>
      <c r="J222" s="55">
        <v>0</v>
      </c>
      <c r="K222" s="55">
        <v>3.4192454400000001</v>
      </c>
      <c r="L222" s="56">
        <v>0</v>
      </c>
      <c r="M222" s="56">
        <v>0</v>
      </c>
      <c r="N222" s="56">
        <v>0</v>
      </c>
    </row>
    <row r="223" spans="1:14">
      <c r="A223" t="s">
        <v>1651</v>
      </c>
      <c r="B223" t="s">
        <v>1652</v>
      </c>
      <c r="C223" t="s">
        <v>1557</v>
      </c>
      <c r="D223" t="s">
        <v>854</v>
      </c>
      <c r="E223" s="108" t="s">
        <v>4605</v>
      </c>
      <c r="F223" t="s">
        <v>933</v>
      </c>
      <c r="G223" t="s">
        <v>100</v>
      </c>
      <c r="H223" s="55">
        <v>4.4000000000000004</v>
      </c>
      <c r="I223" s="55">
        <v>54262500</v>
      </c>
      <c r="J223" s="55">
        <v>0</v>
      </c>
      <c r="K223" s="55">
        <v>8659.6438500000004</v>
      </c>
      <c r="L223" s="56">
        <v>0</v>
      </c>
      <c r="M223" s="56">
        <v>3.5000000000000001E-3</v>
      </c>
      <c r="N223" s="56">
        <v>5.0000000000000001E-4</v>
      </c>
    </row>
    <row r="224" spans="1:14">
      <c r="A224" t="s">
        <v>1653</v>
      </c>
      <c r="B224" t="s">
        <v>1654</v>
      </c>
      <c r="C224" t="s">
        <v>1561</v>
      </c>
      <c r="D224" t="s">
        <v>854</v>
      </c>
      <c r="E224" s="108" t="s">
        <v>4605</v>
      </c>
      <c r="F224" t="s">
        <v>933</v>
      </c>
      <c r="G224" t="s">
        <v>100</v>
      </c>
      <c r="H224" s="55">
        <v>5196.3100000000004</v>
      </c>
      <c r="I224" s="55">
        <v>170</v>
      </c>
      <c r="J224" s="55">
        <v>0</v>
      </c>
      <c r="K224" s="55">
        <v>32.039927829</v>
      </c>
      <c r="L224" s="56">
        <v>5.0000000000000001E-4</v>
      </c>
      <c r="M224" s="56">
        <v>0</v>
      </c>
      <c r="N224" s="56">
        <v>0</v>
      </c>
    </row>
    <row r="225" spans="1:14">
      <c r="A225" t="s">
        <v>1655</v>
      </c>
      <c r="B225" t="s">
        <v>1656</v>
      </c>
      <c r="C225" t="s">
        <v>1557</v>
      </c>
      <c r="D225" t="s">
        <v>854</v>
      </c>
      <c r="E225" s="108" t="s">
        <v>4605</v>
      </c>
      <c r="F225" t="s">
        <v>933</v>
      </c>
      <c r="G225" t="s">
        <v>100</v>
      </c>
      <c r="H225" s="55">
        <v>10464.950000000001</v>
      </c>
      <c r="I225" s="55">
        <v>38577</v>
      </c>
      <c r="J225" s="55">
        <v>0</v>
      </c>
      <c r="K225" s="55">
        <v>14642.430262960501</v>
      </c>
      <c r="L225" s="56">
        <v>0</v>
      </c>
      <c r="M225" s="56">
        <v>5.8999999999999999E-3</v>
      </c>
      <c r="N225" s="56">
        <v>8.9999999999999998E-4</v>
      </c>
    </row>
    <row r="226" spans="1:14">
      <c r="A226" t="s">
        <v>1657</v>
      </c>
      <c r="B226" t="s">
        <v>1658</v>
      </c>
      <c r="C226" t="s">
        <v>1557</v>
      </c>
      <c r="D226" t="s">
        <v>854</v>
      </c>
      <c r="E226" s="108" t="s">
        <v>4605</v>
      </c>
      <c r="F226" t="s">
        <v>933</v>
      </c>
      <c r="G226" t="s">
        <v>100</v>
      </c>
      <c r="H226" s="55">
        <v>27728.66</v>
      </c>
      <c r="I226" s="55">
        <v>9325</v>
      </c>
      <c r="J226" s="55">
        <v>0</v>
      </c>
      <c r="K226" s="55">
        <v>9378.3249957150001</v>
      </c>
      <c r="L226" s="56">
        <v>0</v>
      </c>
      <c r="M226" s="56">
        <v>3.8E-3</v>
      </c>
      <c r="N226" s="56">
        <v>5.9999999999999995E-4</v>
      </c>
    </row>
    <row r="227" spans="1:14">
      <c r="A227" t="s">
        <v>1659</v>
      </c>
      <c r="B227" t="s">
        <v>1660</v>
      </c>
      <c r="C227" t="s">
        <v>1557</v>
      </c>
      <c r="D227" t="s">
        <v>854</v>
      </c>
      <c r="E227" s="108" t="s">
        <v>4605</v>
      </c>
      <c r="F227" t="s">
        <v>1661</v>
      </c>
      <c r="G227" t="s">
        <v>100</v>
      </c>
      <c r="H227" s="55">
        <v>2828.36</v>
      </c>
      <c r="I227" s="55">
        <v>41223</v>
      </c>
      <c r="J227" s="55">
        <v>0</v>
      </c>
      <c r="K227" s="55">
        <v>4228.8456748356002</v>
      </c>
      <c r="L227" s="56">
        <v>1E-4</v>
      </c>
      <c r="M227" s="56">
        <v>1.6999999999999999E-3</v>
      </c>
      <c r="N227" s="56">
        <v>2.9999999999999997E-4</v>
      </c>
    </row>
    <row r="228" spans="1:14">
      <c r="A228" t="s">
        <v>1662</v>
      </c>
      <c r="B228" t="s">
        <v>1663</v>
      </c>
      <c r="C228" t="s">
        <v>1561</v>
      </c>
      <c r="D228" t="s">
        <v>854</v>
      </c>
      <c r="E228" s="108" t="s">
        <v>4605</v>
      </c>
      <c r="F228" t="s">
        <v>1002</v>
      </c>
      <c r="G228" t="s">
        <v>100</v>
      </c>
      <c r="H228" s="55">
        <v>70084.72</v>
      </c>
      <c r="I228" s="55">
        <v>254</v>
      </c>
      <c r="J228" s="55">
        <v>0</v>
      </c>
      <c r="K228" s="55">
        <v>645.66108977759995</v>
      </c>
      <c r="L228" s="56">
        <v>5.9999999999999995E-4</v>
      </c>
      <c r="M228" s="56">
        <v>2.9999999999999997E-4</v>
      </c>
      <c r="N228" s="56">
        <v>0</v>
      </c>
    </row>
    <row r="229" spans="1:14">
      <c r="A229" t="s">
        <v>1664</v>
      </c>
      <c r="B229" t="s">
        <v>1665</v>
      </c>
      <c r="C229" t="s">
        <v>1561</v>
      </c>
      <c r="D229" t="s">
        <v>854</v>
      </c>
      <c r="E229" s="108" t="s">
        <v>4605</v>
      </c>
      <c r="F229" t="s">
        <v>994</v>
      </c>
      <c r="G229" t="s">
        <v>100</v>
      </c>
      <c r="H229" s="55">
        <v>57030.720000000001</v>
      </c>
      <c r="I229" s="55">
        <v>14093</v>
      </c>
      <c r="J229" s="55">
        <v>0</v>
      </c>
      <c r="K229" s="55">
        <v>29151.4298935392</v>
      </c>
      <c r="L229" s="56">
        <v>0</v>
      </c>
      <c r="M229" s="56">
        <v>1.17E-2</v>
      </c>
      <c r="N229" s="56">
        <v>1.8E-3</v>
      </c>
    </row>
    <row r="230" spans="1:14">
      <c r="A230" t="s">
        <v>1666</v>
      </c>
      <c r="B230" t="s">
        <v>1667</v>
      </c>
      <c r="C230" t="s">
        <v>1561</v>
      </c>
      <c r="D230" t="s">
        <v>854</v>
      </c>
      <c r="E230" s="108" t="s">
        <v>4605</v>
      </c>
      <c r="F230" t="s">
        <v>994</v>
      </c>
      <c r="G230" t="s">
        <v>100</v>
      </c>
      <c r="H230" s="55">
        <v>17605.560000000001</v>
      </c>
      <c r="I230" s="55">
        <v>35396</v>
      </c>
      <c r="J230" s="55">
        <v>0</v>
      </c>
      <c r="K230" s="55">
        <v>22602.2453918352</v>
      </c>
      <c r="L230" s="56">
        <v>0</v>
      </c>
      <c r="M230" s="56">
        <v>9.1000000000000004E-3</v>
      </c>
      <c r="N230" s="56">
        <v>1.4E-3</v>
      </c>
    </row>
    <row r="231" spans="1:14">
      <c r="A231" t="s">
        <v>1668</v>
      </c>
      <c r="B231" t="s">
        <v>1669</v>
      </c>
      <c r="C231" t="s">
        <v>1561</v>
      </c>
      <c r="D231" t="s">
        <v>854</v>
      </c>
      <c r="E231" s="108" t="s">
        <v>4605</v>
      </c>
      <c r="F231" t="s">
        <v>994</v>
      </c>
      <c r="G231" t="s">
        <v>100</v>
      </c>
      <c r="H231" s="55">
        <v>3645.45</v>
      </c>
      <c r="I231" s="55">
        <v>48688</v>
      </c>
      <c r="J231" s="55">
        <v>0</v>
      </c>
      <c r="K231" s="55">
        <v>6437.5503163920002</v>
      </c>
      <c r="L231" s="56">
        <v>0</v>
      </c>
      <c r="M231" s="56">
        <v>2.5999999999999999E-3</v>
      </c>
      <c r="N231" s="56">
        <v>4.0000000000000002E-4</v>
      </c>
    </row>
    <row r="232" spans="1:14">
      <c r="A232" t="s">
        <v>1670</v>
      </c>
      <c r="B232" t="s">
        <v>1671</v>
      </c>
      <c r="C232" t="s">
        <v>1561</v>
      </c>
      <c r="D232" t="s">
        <v>854</v>
      </c>
      <c r="E232" s="108" t="s">
        <v>4605</v>
      </c>
      <c r="F232" t="s">
        <v>994</v>
      </c>
      <c r="G232" t="s">
        <v>100</v>
      </c>
      <c r="H232" s="55">
        <v>226695.19</v>
      </c>
      <c r="I232" s="55">
        <v>433</v>
      </c>
      <c r="J232" s="55">
        <v>0</v>
      </c>
      <c r="K232" s="55">
        <v>3560.2275563828998</v>
      </c>
      <c r="L232" s="56">
        <v>1.1999999999999999E-3</v>
      </c>
      <c r="M232" s="56">
        <v>1.4E-3</v>
      </c>
      <c r="N232" s="56">
        <v>2.0000000000000001E-4</v>
      </c>
    </row>
    <row r="233" spans="1:14">
      <c r="A233" t="s">
        <v>1672</v>
      </c>
      <c r="B233" t="s">
        <v>1673</v>
      </c>
      <c r="C233" t="s">
        <v>1557</v>
      </c>
      <c r="D233" t="s">
        <v>854</v>
      </c>
      <c r="E233" s="108" t="s">
        <v>4605</v>
      </c>
      <c r="F233" t="s">
        <v>915</v>
      </c>
      <c r="G233" t="s">
        <v>100</v>
      </c>
      <c r="H233" s="55">
        <v>8170.83</v>
      </c>
      <c r="I233" s="55">
        <v>21588</v>
      </c>
      <c r="J233" s="55">
        <v>50.255510000000001</v>
      </c>
      <c r="K233" s="55">
        <v>6447.9889265108004</v>
      </c>
      <c r="L233" s="56">
        <v>0</v>
      </c>
      <c r="M233" s="56">
        <v>2.5999999999999999E-3</v>
      </c>
      <c r="N233" s="56">
        <v>4.0000000000000002E-4</v>
      </c>
    </row>
    <row r="234" spans="1:14">
      <c r="A234" t="s">
        <v>1674</v>
      </c>
      <c r="B234" t="s">
        <v>1675</v>
      </c>
      <c r="C234" t="s">
        <v>108</v>
      </c>
      <c r="D234" t="s">
        <v>854</v>
      </c>
      <c r="E234" s="108" t="s">
        <v>4605</v>
      </c>
      <c r="F234" t="s">
        <v>915</v>
      </c>
      <c r="G234" t="s">
        <v>102</v>
      </c>
      <c r="H234" s="55">
        <v>1276545.46</v>
      </c>
      <c r="I234" s="55">
        <v>247.5</v>
      </c>
      <c r="J234" s="55">
        <v>0</v>
      </c>
      <c r="K234" s="55">
        <v>12674.4496741566</v>
      </c>
      <c r="L234" s="56">
        <v>1.5E-3</v>
      </c>
      <c r="M234" s="56">
        <v>5.1000000000000004E-3</v>
      </c>
      <c r="N234" s="56">
        <v>8.0000000000000004E-4</v>
      </c>
    </row>
    <row r="235" spans="1:14">
      <c r="A235" t="s">
        <v>1676</v>
      </c>
      <c r="B235" t="s">
        <v>1677</v>
      </c>
      <c r="C235" t="s">
        <v>1557</v>
      </c>
      <c r="D235" t="s">
        <v>854</v>
      </c>
      <c r="E235" s="108" t="s">
        <v>4605</v>
      </c>
      <c r="F235" t="s">
        <v>915</v>
      </c>
      <c r="G235" t="s">
        <v>100</v>
      </c>
      <c r="H235" s="55">
        <v>7856.57</v>
      </c>
      <c r="I235" s="55">
        <v>13458</v>
      </c>
      <c r="J235" s="55">
        <v>34.678579999999997</v>
      </c>
      <c r="K235" s="55">
        <v>3869.6405703062001</v>
      </c>
      <c r="L235" s="56">
        <v>0</v>
      </c>
      <c r="M235" s="56">
        <v>1.6000000000000001E-3</v>
      </c>
      <c r="N235" s="56">
        <v>2.0000000000000001E-4</v>
      </c>
    </row>
    <row r="236" spans="1:14">
      <c r="A236" t="s">
        <v>1678</v>
      </c>
      <c r="B236" t="s">
        <v>1679</v>
      </c>
      <c r="C236" t="s">
        <v>1561</v>
      </c>
      <c r="D236" t="s">
        <v>854</v>
      </c>
      <c r="E236" s="108" t="s">
        <v>4605</v>
      </c>
      <c r="F236" t="s">
        <v>915</v>
      </c>
      <c r="G236" t="s">
        <v>100</v>
      </c>
      <c r="H236" s="55">
        <v>1351.33</v>
      </c>
      <c r="I236" s="55">
        <v>80539</v>
      </c>
      <c r="J236" s="55">
        <v>0</v>
      </c>
      <c r="K236" s="55">
        <v>3947.4369943749002</v>
      </c>
      <c r="L236" s="56">
        <v>0</v>
      </c>
      <c r="M236" s="56">
        <v>1.6000000000000001E-3</v>
      </c>
      <c r="N236" s="56">
        <v>2.0000000000000001E-4</v>
      </c>
    </row>
    <row r="237" spans="1:14">
      <c r="A237" t="s">
        <v>1680</v>
      </c>
      <c r="B237" t="s">
        <v>1681</v>
      </c>
      <c r="C237" t="s">
        <v>1557</v>
      </c>
      <c r="D237" t="s">
        <v>854</v>
      </c>
      <c r="E237" s="108" t="s">
        <v>4605</v>
      </c>
      <c r="F237" t="s">
        <v>915</v>
      </c>
      <c r="G237" t="s">
        <v>100</v>
      </c>
      <c r="H237" s="55">
        <v>19358.580000000002</v>
      </c>
      <c r="I237" s="55">
        <v>13330</v>
      </c>
      <c r="J237" s="55">
        <v>0</v>
      </c>
      <c r="K237" s="55">
        <v>9359.4688356780007</v>
      </c>
      <c r="L237" s="56">
        <v>0</v>
      </c>
      <c r="M237" s="56">
        <v>3.8E-3</v>
      </c>
      <c r="N237" s="56">
        <v>5.9999999999999995E-4</v>
      </c>
    </row>
    <row r="238" spans="1:14">
      <c r="A238" t="s">
        <v>1682</v>
      </c>
      <c r="B238" t="s">
        <v>1683</v>
      </c>
      <c r="C238" t="s">
        <v>1557</v>
      </c>
      <c r="D238" t="s">
        <v>854</v>
      </c>
      <c r="E238" s="108" t="s">
        <v>4605</v>
      </c>
      <c r="F238" t="s">
        <v>1584</v>
      </c>
      <c r="G238" t="s">
        <v>100</v>
      </c>
      <c r="H238" s="55">
        <v>25769.54</v>
      </c>
      <c r="I238" s="55">
        <v>7751</v>
      </c>
      <c r="J238" s="55">
        <v>93.234210000000004</v>
      </c>
      <c r="K238" s="55">
        <v>7337.7932936657999</v>
      </c>
      <c r="L238" s="56">
        <v>0</v>
      </c>
      <c r="M238" s="56">
        <v>2.8999999999999998E-3</v>
      </c>
      <c r="N238" s="56">
        <v>4.0000000000000002E-4</v>
      </c>
    </row>
    <row r="239" spans="1:14">
      <c r="A239" t="s">
        <v>1684</v>
      </c>
      <c r="B239" t="s">
        <v>1685</v>
      </c>
      <c r="C239" t="s">
        <v>1561</v>
      </c>
      <c r="D239" t="s">
        <v>854</v>
      </c>
      <c r="E239" s="108" t="s">
        <v>4605</v>
      </c>
      <c r="F239" t="s">
        <v>1584</v>
      </c>
      <c r="G239" t="s">
        <v>100</v>
      </c>
      <c r="H239" s="55">
        <v>74920.23</v>
      </c>
      <c r="I239" s="55">
        <v>15194</v>
      </c>
      <c r="J239" s="55">
        <v>0</v>
      </c>
      <c r="K239" s="55">
        <v>41287.518339467402</v>
      </c>
      <c r="L239" s="56">
        <v>0</v>
      </c>
      <c r="M239" s="56">
        <v>1.66E-2</v>
      </c>
      <c r="N239" s="56">
        <v>2.5000000000000001E-3</v>
      </c>
    </row>
    <row r="240" spans="1:14">
      <c r="A240" t="s">
        <v>1686</v>
      </c>
      <c r="B240" t="s">
        <v>1687</v>
      </c>
      <c r="C240" t="s">
        <v>1557</v>
      </c>
      <c r="D240" t="s">
        <v>854</v>
      </c>
      <c r="E240" s="108" t="s">
        <v>4605</v>
      </c>
      <c r="F240" t="s">
        <v>1584</v>
      </c>
      <c r="G240" t="s">
        <v>100</v>
      </c>
      <c r="H240" s="55">
        <v>5122.4799999999996</v>
      </c>
      <c r="I240" s="55">
        <v>34655</v>
      </c>
      <c r="J240" s="55">
        <v>0</v>
      </c>
      <c r="K240" s="55">
        <v>6438.633875388</v>
      </c>
      <c r="L240" s="56">
        <v>0</v>
      </c>
      <c r="M240" s="56">
        <v>2.5999999999999999E-3</v>
      </c>
      <c r="N240" s="56">
        <v>4.0000000000000002E-4</v>
      </c>
    </row>
    <row r="241" spans="1:14">
      <c r="A241" t="s">
        <v>1688</v>
      </c>
      <c r="B241" t="s">
        <v>1689</v>
      </c>
      <c r="C241" t="s">
        <v>1561</v>
      </c>
      <c r="D241" t="s">
        <v>854</v>
      </c>
      <c r="E241" s="108" t="s">
        <v>4605</v>
      </c>
      <c r="F241" t="s">
        <v>1588</v>
      </c>
      <c r="G241" t="s">
        <v>100</v>
      </c>
      <c r="H241" s="55">
        <v>7730.86</v>
      </c>
      <c r="I241" s="55">
        <v>16207</v>
      </c>
      <c r="J241" s="55">
        <v>0</v>
      </c>
      <c r="K241" s="55">
        <v>4544.4151216853998</v>
      </c>
      <c r="L241" s="56">
        <v>0</v>
      </c>
      <c r="M241" s="56">
        <v>1.8E-3</v>
      </c>
      <c r="N241" s="56">
        <v>2.9999999999999997E-4</v>
      </c>
    </row>
    <row r="242" spans="1:14">
      <c r="A242" t="s">
        <v>1690</v>
      </c>
      <c r="B242" t="s">
        <v>1691</v>
      </c>
      <c r="C242" t="s">
        <v>108</v>
      </c>
      <c r="D242" t="s">
        <v>854</v>
      </c>
      <c r="E242" s="108" t="s">
        <v>4605</v>
      </c>
      <c r="F242" t="s">
        <v>1588</v>
      </c>
      <c r="G242" t="s">
        <v>102</v>
      </c>
      <c r="H242" s="55">
        <v>4776.79</v>
      </c>
      <c r="I242" s="55">
        <v>68170</v>
      </c>
      <c r="J242" s="55">
        <v>0</v>
      </c>
      <c r="K242" s="55">
        <v>13063.1244898188</v>
      </c>
      <c r="L242" s="56">
        <v>0</v>
      </c>
      <c r="M242" s="56">
        <v>5.1999999999999998E-3</v>
      </c>
      <c r="N242" s="56">
        <v>8.0000000000000004E-4</v>
      </c>
    </row>
    <row r="243" spans="1:14">
      <c r="A243" t="s">
        <v>1692</v>
      </c>
      <c r="B243" t="s">
        <v>1693</v>
      </c>
      <c r="C243" t="s">
        <v>1561</v>
      </c>
      <c r="D243" t="s">
        <v>854</v>
      </c>
      <c r="E243" s="108" t="s">
        <v>4605</v>
      </c>
      <c r="F243" t="s">
        <v>1588</v>
      </c>
      <c r="G243" t="s">
        <v>100</v>
      </c>
      <c r="H243" s="55">
        <v>10081.549999999999</v>
      </c>
      <c r="I243" s="55">
        <v>2271</v>
      </c>
      <c r="J243" s="55">
        <v>0</v>
      </c>
      <c r="K243" s="55">
        <v>830.40890581350004</v>
      </c>
      <c r="L243" s="56">
        <v>4.0000000000000002E-4</v>
      </c>
      <c r="M243" s="56">
        <v>2.9999999999999997E-4</v>
      </c>
      <c r="N243" s="56">
        <v>1E-4</v>
      </c>
    </row>
    <row r="244" spans="1:14">
      <c r="A244" t="s">
        <v>1694</v>
      </c>
      <c r="B244" t="s">
        <v>1695</v>
      </c>
      <c r="C244" t="s">
        <v>1561</v>
      </c>
      <c r="D244" t="s">
        <v>854</v>
      </c>
      <c r="E244" s="108" t="s">
        <v>4605</v>
      </c>
      <c r="F244" t="s">
        <v>1588</v>
      </c>
      <c r="G244" t="s">
        <v>100</v>
      </c>
      <c r="H244" s="55">
        <v>3331.18</v>
      </c>
      <c r="I244" s="55">
        <v>49522</v>
      </c>
      <c r="J244" s="55">
        <v>0</v>
      </c>
      <c r="K244" s="55">
        <v>5983.3420624691998</v>
      </c>
      <c r="L244" s="56">
        <v>0</v>
      </c>
      <c r="M244" s="56">
        <v>2.3999999999999998E-3</v>
      </c>
      <c r="N244" s="56">
        <v>4.0000000000000002E-4</v>
      </c>
    </row>
    <row r="245" spans="1:14">
      <c r="A245" t="s">
        <v>1696</v>
      </c>
      <c r="B245" t="s">
        <v>1697</v>
      </c>
      <c r="C245" t="s">
        <v>1557</v>
      </c>
      <c r="D245" t="s">
        <v>854</v>
      </c>
      <c r="E245" s="108" t="s">
        <v>4605</v>
      </c>
      <c r="F245" t="s">
        <v>1588</v>
      </c>
      <c r="G245" t="s">
        <v>100</v>
      </c>
      <c r="H245" s="55">
        <v>44939.57</v>
      </c>
      <c r="I245" s="55">
        <v>10437.815699999986</v>
      </c>
      <c r="J245" s="55">
        <v>0</v>
      </c>
      <c r="K245" s="55">
        <v>17013.203331011198</v>
      </c>
      <c r="L245" s="56">
        <v>0</v>
      </c>
      <c r="M245" s="56">
        <v>6.7999999999999996E-3</v>
      </c>
      <c r="N245" s="56">
        <v>1E-3</v>
      </c>
    </row>
    <row r="246" spans="1:14">
      <c r="A246" t="s">
        <v>1698</v>
      </c>
      <c r="B246" t="s">
        <v>1699</v>
      </c>
      <c r="C246" t="s">
        <v>1561</v>
      </c>
      <c r="D246" t="s">
        <v>854</v>
      </c>
      <c r="E246" s="108" t="s">
        <v>4605</v>
      </c>
      <c r="F246" t="s">
        <v>965</v>
      </c>
      <c r="G246" t="s">
        <v>100</v>
      </c>
      <c r="H246" s="55">
        <v>4148.2700000000004</v>
      </c>
      <c r="I246" s="55">
        <v>59660</v>
      </c>
      <c r="J246" s="55">
        <v>0</v>
      </c>
      <c r="K246" s="55">
        <v>8976.3095380140003</v>
      </c>
      <c r="L246" s="56">
        <v>0</v>
      </c>
      <c r="M246" s="56">
        <v>3.5999999999999999E-3</v>
      </c>
      <c r="N246" s="56">
        <v>5.0000000000000001E-4</v>
      </c>
    </row>
    <row r="247" spans="1:14">
      <c r="A247" t="s">
        <v>1700</v>
      </c>
      <c r="B247" t="s">
        <v>1701</v>
      </c>
      <c r="C247" t="s">
        <v>1561</v>
      </c>
      <c r="D247" t="s">
        <v>854</v>
      </c>
      <c r="E247" s="108" t="s">
        <v>4605</v>
      </c>
      <c r="F247" t="s">
        <v>965</v>
      </c>
      <c r="G247" t="s">
        <v>100</v>
      </c>
      <c r="H247" s="55">
        <v>11690.57</v>
      </c>
      <c r="I247" s="55">
        <v>12138</v>
      </c>
      <c r="J247" s="55">
        <v>0</v>
      </c>
      <c r="K247" s="55">
        <v>5146.7180291982004</v>
      </c>
      <c r="L247" s="56">
        <v>0</v>
      </c>
      <c r="M247" s="56">
        <v>2.0999999999999999E-3</v>
      </c>
      <c r="N247" s="56">
        <v>2.9999999999999997E-4</v>
      </c>
    </row>
    <row r="248" spans="1:14">
      <c r="A248" t="s">
        <v>1702</v>
      </c>
      <c r="B248" t="s">
        <v>1703</v>
      </c>
      <c r="C248" t="s">
        <v>1557</v>
      </c>
      <c r="D248" t="s">
        <v>854</v>
      </c>
      <c r="E248" s="108" t="s">
        <v>4605</v>
      </c>
      <c r="F248" t="s">
        <v>965</v>
      </c>
      <c r="G248" t="s">
        <v>100</v>
      </c>
      <c r="H248" s="55">
        <v>21055.599999999999</v>
      </c>
      <c r="I248" s="55">
        <v>5469</v>
      </c>
      <c r="J248" s="55">
        <v>0</v>
      </c>
      <c r="K248" s="55">
        <v>4176.6020810279997</v>
      </c>
      <c r="L248" s="56">
        <v>1E-4</v>
      </c>
      <c r="M248" s="56">
        <v>1.6999999999999999E-3</v>
      </c>
      <c r="N248" s="56">
        <v>2.9999999999999997E-4</v>
      </c>
    </row>
    <row r="249" spans="1:14">
      <c r="A249" t="s">
        <v>1704</v>
      </c>
      <c r="B249" t="s">
        <v>1705</v>
      </c>
      <c r="C249" t="s">
        <v>1557</v>
      </c>
      <c r="D249" t="s">
        <v>854</v>
      </c>
      <c r="E249" s="108" t="s">
        <v>4605</v>
      </c>
      <c r="F249" t="s">
        <v>965</v>
      </c>
      <c r="G249" t="s">
        <v>100</v>
      </c>
      <c r="H249" s="55">
        <v>5970.99</v>
      </c>
      <c r="I249" s="55">
        <v>42651</v>
      </c>
      <c r="J249" s="55">
        <v>0</v>
      </c>
      <c r="K249" s="55">
        <v>9236.8335491522994</v>
      </c>
      <c r="L249" s="56">
        <v>0</v>
      </c>
      <c r="M249" s="56">
        <v>3.7000000000000002E-3</v>
      </c>
      <c r="N249" s="56">
        <v>5.9999999999999995E-4</v>
      </c>
    </row>
    <row r="250" spans="1:14">
      <c r="A250" t="s">
        <v>1706</v>
      </c>
      <c r="B250" t="s">
        <v>1707</v>
      </c>
      <c r="C250" t="s">
        <v>1561</v>
      </c>
      <c r="D250" t="s">
        <v>854</v>
      </c>
      <c r="E250" s="108" t="s">
        <v>4605</v>
      </c>
      <c r="F250" t="s">
        <v>965</v>
      </c>
      <c r="G250" t="s">
        <v>100</v>
      </c>
      <c r="H250" s="55">
        <v>9427.8799999999992</v>
      </c>
      <c r="I250" s="55">
        <v>37604</v>
      </c>
      <c r="J250" s="55">
        <v>0</v>
      </c>
      <c r="K250" s="55">
        <v>12858.6580025904</v>
      </c>
      <c r="L250" s="56">
        <v>0</v>
      </c>
      <c r="M250" s="56">
        <v>5.1999999999999998E-3</v>
      </c>
      <c r="N250" s="56">
        <v>8.0000000000000004E-4</v>
      </c>
    </row>
    <row r="251" spans="1:14">
      <c r="A251" t="s">
        <v>1708</v>
      </c>
      <c r="B251" t="s">
        <v>1709</v>
      </c>
      <c r="C251" t="s">
        <v>1561</v>
      </c>
      <c r="D251" t="s">
        <v>854</v>
      </c>
      <c r="E251" s="108" t="s">
        <v>4605</v>
      </c>
      <c r="F251" t="s">
        <v>965</v>
      </c>
      <c r="G251" t="s">
        <v>100</v>
      </c>
      <c r="H251" s="55">
        <v>12110.64</v>
      </c>
      <c r="I251" s="55">
        <v>29488</v>
      </c>
      <c r="J251" s="55">
        <v>0</v>
      </c>
      <c r="K251" s="55">
        <v>12952.6898926464</v>
      </c>
      <c r="L251" s="56">
        <v>0</v>
      </c>
      <c r="M251" s="56">
        <v>5.1999999999999998E-3</v>
      </c>
      <c r="N251" s="56">
        <v>8.0000000000000004E-4</v>
      </c>
    </row>
    <row r="252" spans="1:14">
      <c r="A252" t="s">
        <v>1710</v>
      </c>
      <c r="B252" t="s">
        <v>1711</v>
      </c>
      <c r="C252" t="s">
        <v>1557</v>
      </c>
      <c r="D252" t="s">
        <v>854</v>
      </c>
      <c r="E252" s="108" t="s">
        <v>4605</v>
      </c>
      <c r="F252" t="s">
        <v>965</v>
      </c>
      <c r="G252" t="s">
        <v>100</v>
      </c>
      <c r="H252" s="55">
        <v>28033.89</v>
      </c>
      <c r="I252" s="55">
        <v>2744</v>
      </c>
      <c r="J252" s="55">
        <v>0</v>
      </c>
      <c r="K252" s="55">
        <v>2790.0695381832002</v>
      </c>
      <c r="L252" s="56">
        <v>1E-4</v>
      </c>
      <c r="M252" s="56">
        <v>1.1000000000000001E-3</v>
      </c>
      <c r="N252" s="56">
        <v>2.0000000000000001E-4</v>
      </c>
    </row>
    <row r="253" spans="1:14">
      <c r="A253" t="s">
        <v>1712</v>
      </c>
      <c r="B253" t="s">
        <v>1713</v>
      </c>
      <c r="C253" t="s">
        <v>1557</v>
      </c>
      <c r="D253" t="s">
        <v>854</v>
      </c>
      <c r="E253" s="108" t="s">
        <v>4605</v>
      </c>
      <c r="F253" t="s">
        <v>965</v>
      </c>
      <c r="G253" t="s">
        <v>100</v>
      </c>
      <c r="H253" s="55">
        <v>9742.14</v>
      </c>
      <c r="I253" s="55">
        <v>26035</v>
      </c>
      <c r="J253" s="55">
        <v>0</v>
      </c>
      <c r="K253" s="55">
        <v>9199.4000224230003</v>
      </c>
      <c r="L253" s="56">
        <v>0</v>
      </c>
      <c r="M253" s="56">
        <v>3.7000000000000002E-3</v>
      </c>
      <c r="N253" s="56">
        <v>5.9999999999999995E-4</v>
      </c>
    </row>
    <row r="254" spans="1:14">
      <c r="A254" t="s">
        <v>1714</v>
      </c>
      <c r="B254" t="s">
        <v>1715</v>
      </c>
      <c r="C254" t="s">
        <v>1557</v>
      </c>
      <c r="D254" t="s">
        <v>854</v>
      </c>
      <c r="E254" s="108" t="s">
        <v>4605</v>
      </c>
      <c r="F254" t="s">
        <v>1610</v>
      </c>
      <c r="G254" t="s">
        <v>100</v>
      </c>
      <c r="H254" s="55">
        <v>48710.720000000001</v>
      </c>
      <c r="I254" s="55">
        <v>3566</v>
      </c>
      <c r="J254" s="55">
        <v>0</v>
      </c>
      <c r="K254" s="55">
        <v>6300.1870461504004</v>
      </c>
      <c r="L254" s="56">
        <v>2.0000000000000001E-4</v>
      </c>
      <c r="M254" s="56">
        <v>2.5000000000000001E-3</v>
      </c>
      <c r="N254" s="56">
        <v>4.0000000000000002E-4</v>
      </c>
    </row>
    <row r="255" spans="1:14">
      <c r="A255" t="s">
        <v>1716</v>
      </c>
      <c r="B255" t="s">
        <v>1717</v>
      </c>
      <c r="C255" t="s">
        <v>108</v>
      </c>
      <c r="D255" t="s">
        <v>854</v>
      </c>
      <c r="E255" s="108" t="s">
        <v>4605</v>
      </c>
      <c r="F255" t="s">
        <v>1610</v>
      </c>
      <c r="G255" t="s">
        <v>100</v>
      </c>
      <c r="H255" s="55">
        <v>2300.4</v>
      </c>
      <c r="I255" s="55">
        <v>149800</v>
      </c>
      <c r="J255" s="55">
        <v>0</v>
      </c>
      <c r="K255" s="55">
        <v>12498.639098400001</v>
      </c>
      <c r="L255" s="56">
        <v>0</v>
      </c>
      <c r="M255" s="56">
        <v>5.0000000000000001E-3</v>
      </c>
      <c r="N255" s="56">
        <v>8.0000000000000004E-4</v>
      </c>
    </row>
    <row r="256" spans="1:14">
      <c r="A256" t="s">
        <v>1718</v>
      </c>
      <c r="B256" t="s">
        <v>1719</v>
      </c>
      <c r="C256" t="s">
        <v>1561</v>
      </c>
      <c r="D256" t="s">
        <v>854</v>
      </c>
      <c r="E256" s="108" t="s">
        <v>4605</v>
      </c>
      <c r="F256" t="s">
        <v>698</v>
      </c>
      <c r="G256" t="s">
        <v>100</v>
      </c>
      <c r="H256" s="55">
        <v>91430.9</v>
      </c>
      <c r="I256" s="55">
        <v>1914</v>
      </c>
      <c r="J256" s="55">
        <v>0</v>
      </c>
      <c r="K256" s="55">
        <v>6347.2043941020002</v>
      </c>
      <c r="L256" s="56">
        <v>8.0000000000000004E-4</v>
      </c>
      <c r="M256" s="56">
        <v>2.5000000000000001E-3</v>
      </c>
      <c r="N256" s="56">
        <v>4.0000000000000002E-4</v>
      </c>
    </row>
    <row r="257" spans="1:14">
      <c r="A257" t="s">
        <v>1720</v>
      </c>
      <c r="B257" t="s">
        <v>1721</v>
      </c>
      <c r="C257" t="s">
        <v>1722</v>
      </c>
      <c r="D257" t="s">
        <v>854</v>
      </c>
      <c r="E257" s="108" t="s">
        <v>4605</v>
      </c>
      <c r="F257" t="s">
        <v>1119</v>
      </c>
      <c r="G257" t="s">
        <v>104</v>
      </c>
      <c r="H257" s="55">
        <v>308362.84000000003</v>
      </c>
      <c r="I257" s="55">
        <v>1043.9999999999973</v>
      </c>
      <c r="J257" s="55">
        <v>0</v>
      </c>
      <c r="K257" s="55">
        <v>14876.100566396601</v>
      </c>
      <c r="L257" s="56">
        <v>2.2000000000000001E-3</v>
      </c>
      <c r="M257" s="56">
        <v>6.0000000000000001E-3</v>
      </c>
      <c r="N257" s="56">
        <v>8.9999999999999998E-4</v>
      </c>
    </row>
    <row r="258" spans="1:14">
      <c r="A258" t="s">
        <v>206</v>
      </c>
      <c r="B258" s="109" t="s">
        <v>4605</v>
      </c>
      <c r="C258" s="109" t="s">
        <v>4605</v>
      </c>
      <c r="D258" s="110" t="s">
        <v>4605</v>
      </c>
      <c r="E258" s="110" t="s">
        <v>4605</v>
      </c>
      <c r="F258" s="110" t="s">
        <v>4605</v>
      </c>
      <c r="G258" s="110" t="s">
        <v>4605</v>
      </c>
      <c r="H258" s="110" t="s">
        <v>4605</v>
      </c>
      <c r="I258" s="110" t="s">
        <v>4605</v>
      </c>
      <c r="J258" s="110" t="s">
        <v>4605</v>
      </c>
      <c r="K258" s="110" t="s">
        <v>4605</v>
      </c>
      <c r="L258" s="110" t="s">
        <v>4605</v>
      </c>
      <c r="M258" s="110" t="s">
        <v>4605</v>
      </c>
      <c r="N258" s="110" t="s">
        <v>4605</v>
      </c>
    </row>
    <row r="259" spans="1:14">
      <c r="A259" t="s">
        <v>320</v>
      </c>
      <c r="B259" s="109" t="s">
        <v>4605</v>
      </c>
      <c r="C259" s="109" t="s">
        <v>4605</v>
      </c>
      <c r="D259" s="110" t="s">
        <v>4605</v>
      </c>
      <c r="E259" s="110" t="s">
        <v>4605</v>
      </c>
      <c r="F259" s="110" t="s">
        <v>4605</v>
      </c>
      <c r="G259" s="110" t="s">
        <v>4605</v>
      </c>
      <c r="H259" s="110" t="s">
        <v>4605</v>
      </c>
      <c r="I259" s="110" t="s">
        <v>4605</v>
      </c>
      <c r="J259" s="110" t="s">
        <v>4605</v>
      </c>
      <c r="K259" s="110" t="s">
        <v>4605</v>
      </c>
      <c r="L259" s="110" t="s">
        <v>4605</v>
      </c>
      <c r="M259" s="110" t="s">
        <v>4605</v>
      </c>
      <c r="N259" s="110" t="s">
        <v>4605</v>
      </c>
    </row>
    <row r="260" spans="1:14">
      <c r="A260" t="s">
        <v>321</v>
      </c>
      <c r="B260" s="109" t="s">
        <v>4605</v>
      </c>
      <c r="C260" s="109" t="s">
        <v>4605</v>
      </c>
      <c r="D260" s="110" t="s">
        <v>4605</v>
      </c>
      <c r="E260" s="110" t="s">
        <v>4605</v>
      </c>
      <c r="F260" s="110" t="s">
        <v>4605</v>
      </c>
      <c r="G260" s="110" t="s">
        <v>4605</v>
      </c>
      <c r="H260" s="110" t="s">
        <v>4605</v>
      </c>
      <c r="I260" s="110" t="s">
        <v>4605</v>
      </c>
      <c r="J260" s="110" t="s">
        <v>4605</v>
      </c>
      <c r="K260" s="110" t="s">
        <v>4605</v>
      </c>
      <c r="L260" s="110" t="s">
        <v>4605</v>
      </c>
      <c r="M260" s="110" t="s">
        <v>4605</v>
      </c>
      <c r="N260" s="110" t="s">
        <v>4605</v>
      </c>
    </row>
    <row r="261" spans="1:14">
      <c r="A261" t="s">
        <v>322</v>
      </c>
      <c r="B261" s="109" t="s">
        <v>4605</v>
      </c>
      <c r="C261" s="109" t="s">
        <v>4605</v>
      </c>
      <c r="D261" s="110" t="s">
        <v>4605</v>
      </c>
      <c r="E261" s="110" t="s">
        <v>4605</v>
      </c>
      <c r="F261" s="110" t="s">
        <v>4605</v>
      </c>
      <c r="G261" s="110" t="s">
        <v>4605</v>
      </c>
      <c r="H261" s="110" t="s">
        <v>4605</v>
      </c>
      <c r="I261" s="110" t="s">
        <v>4605</v>
      </c>
      <c r="J261" s="110" t="s">
        <v>4605</v>
      </c>
      <c r="K261" s="110" t="s">
        <v>4605</v>
      </c>
      <c r="L261" s="110" t="s">
        <v>4605</v>
      </c>
      <c r="M261" s="110" t="s">
        <v>4605</v>
      </c>
      <c r="N261" s="110" t="s">
        <v>4605</v>
      </c>
    </row>
    <row r="262" spans="1:14">
      <c r="A262" t="s">
        <v>323</v>
      </c>
      <c r="B262" s="109" t="s">
        <v>4605</v>
      </c>
      <c r="C262" s="109" t="s">
        <v>4605</v>
      </c>
      <c r="D262" s="110" t="s">
        <v>4605</v>
      </c>
      <c r="E262" s="110" t="s">
        <v>4605</v>
      </c>
      <c r="F262" s="110" t="s">
        <v>4605</v>
      </c>
      <c r="G262" s="110" t="s">
        <v>4605</v>
      </c>
      <c r="H262" s="110" t="s">
        <v>4605</v>
      </c>
      <c r="I262" s="110" t="s">
        <v>4605</v>
      </c>
      <c r="J262" s="110" t="s">
        <v>4605</v>
      </c>
      <c r="K262" s="110" t="s">
        <v>4605</v>
      </c>
      <c r="L262" s="110" t="s">
        <v>4605</v>
      </c>
      <c r="M262" s="110" t="s">
        <v>4605</v>
      </c>
      <c r="N262" s="110" t="s">
        <v>4605</v>
      </c>
    </row>
    <row r="263" spans="1:14" hidden="1">
      <c r="D263" s="13"/>
      <c r="E263" s="13"/>
      <c r="F263" s="13"/>
    </row>
    <row r="264" spans="1:14" hidden="1">
      <c r="D264" s="13"/>
      <c r="E264" s="13"/>
      <c r="F264" s="13"/>
    </row>
    <row r="265" spans="1:14" hidden="1">
      <c r="D265" s="13"/>
      <c r="E265" s="13"/>
      <c r="F265" s="13"/>
    </row>
    <row r="266" spans="1:14" hidden="1">
      <c r="D266" s="13"/>
      <c r="E266" s="13"/>
      <c r="F266" s="13"/>
    </row>
    <row r="267" spans="1:14" hidden="1">
      <c r="D267" s="13"/>
      <c r="E267" s="13"/>
      <c r="F267" s="13"/>
    </row>
    <row r="268" spans="1:14" hidden="1">
      <c r="D268" s="13"/>
      <c r="E268" s="13"/>
      <c r="F268" s="13"/>
    </row>
    <row r="269" spans="1:14" hidden="1">
      <c r="A269" s="13"/>
      <c r="D269" s="13"/>
      <c r="E269" s="13"/>
      <c r="F269" s="13"/>
    </row>
    <row r="270" spans="1:14" hidden="1">
      <c r="A270" s="13"/>
      <c r="D270" s="13"/>
      <c r="E270" s="13"/>
      <c r="F270" s="13"/>
    </row>
    <row r="271" spans="1:14" hidden="1">
      <c r="A271" s="15"/>
      <c r="D271" s="13"/>
      <c r="E271" s="13"/>
      <c r="F271" s="13"/>
    </row>
    <row r="272" spans="1:14" hidden="1">
      <c r="D272" s="13"/>
      <c r="E272" s="13"/>
      <c r="F272" s="13"/>
    </row>
    <row r="273" spans="4:6" hidden="1">
      <c r="D273" s="13"/>
      <c r="E273" s="13"/>
      <c r="F273" s="13"/>
    </row>
    <row r="274" spans="4:6" hidden="1">
      <c r="D274" s="13"/>
      <c r="E274" s="13"/>
      <c r="F274" s="13"/>
    </row>
    <row r="275" spans="4:6" hidden="1">
      <c r="D275" s="13"/>
      <c r="E275" s="13"/>
      <c r="F275" s="13"/>
    </row>
    <row r="276" spans="4:6" hidden="1">
      <c r="D276" s="13"/>
      <c r="E276" s="13"/>
      <c r="F276" s="13"/>
    </row>
    <row r="277" spans="4:6" hidden="1">
      <c r="D277" s="13"/>
      <c r="E277" s="13"/>
      <c r="F277" s="13"/>
    </row>
    <row r="278" spans="4:6" hidden="1">
      <c r="D278" s="13"/>
      <c r="E278" s="13"/>
      <c r="F278" s="13"/>
    </row>
    <row r="279" spans="4:6" hidden="1">
      <c r="D279" s="13"/>
      <c r="E279" s="13"/>
      <c r="F279" s="13"/>
    </row>
    <row r="280" spans="4:6" hidden="1">
      <c r="D280" s="13"/>
      <c r="E280" s="13"/>
      <c r="F280" s="13"/>
    </row>
    <row r="281" spans="4:6" hidden="1">
      <c r="D281" s="13"/>
      <c r="E281" s="13"/>
      <c r="F281" s="13"/>
    </row>
    <row r="282" spans="4:6" hidden="1">
      <c r="D282" s="13"/>
      <c r="E282" s="13"/>
      <c r="F282" s="13"/>
    </row>
    <row r="283" spans="4:6" hidden="1">
      <c r="D283" s="13"/>
      <c r="E283" s="13"/>
      <c r="F283" s="13"/>
    </row>
    <row r="284" spans="4:6" hidden="1">
      <c r="D284" s="13"/>
      <c r="E284" s="13"/>
      <c r="F284" s="13"/>
    </row>
    <row r="285" spans="4:6" hidden="1">
      <c r="D285" s="13"/>
      <c r="E285" s="13"/>
      <c r="F285" s="13"/>
    </row>
    <row r="286" spans="4:6" hidden="1">
      <c r="D286" s="13"/>
      <c r="E286" s="13"/>
      <c r="F286" s="13"/>
    </row>
    <row r="287" spans="4:6" hidden="1">
      <c r="D287" s="13"/>
      <c r="E287" s="13"/>
      <c r="F287" s="13"/>
    </row>
    <row r="288" spans="4:6" hidden="1">
      <c r="D288" s="13"/>
      <c r="E288" s="13"/>
      <c r="F288" s="13"/>
    </row>
    <row r="289" spans="4:6" hidden="1">
      <c r="D289" s="13"/>
      <c r="E289" s="13"/>
      <c r="F289" s="13"/>
    </row>
    <row r="290" spans="4:6" hidden="1">
      <c r="D290" s="13"/>
      <c r="E290" s="13"/>
      <c r="F290" s="13"/>
    </row>
    <row r="291" spans="4:6" hidden="1">
      <c r="D291" s="13"/>
      <c r="E291" s="13"/>
      <c r="F291" s="13"/>
    </row>
    <row r="292" spans="4:6" hidden="1">
      <c r="D292" s="13"/>
      <c r="E292" s="13"/>
      <c r="F292" s="13"/>
    </row>
    <row r="293" spans="4:6" hidden="1">
      <c r="D293" s="13"/>
      <c r="E293" s="13"/>
      <c r="F293" s="13"/>
    </row>
    <row r="294" spans="4:6" hidden="1">
      <c r="D294" s="13"/>
      <c r="E294" s="13"/>
      <c r="F294" s="13"/>
    </row>
    <row r="295" spans="4:6" hidden="1">
      <c r="D295" s="13"/>
      <c r="E295" s="13"/>
      <c r="F295" s="13"/>
    </row>
    <row r="296" spans="4:6" hidden="1">
      <c r="D296" s="13"/>
      <c r="E296" s="13"/>
      <c r="F296" s="13"/>
    </row>
    <row r="297" spans="4:6" hidden="1">
      <c r="D297" s="13"/>
      <c r="E297" s="13"/>
      <c r="F297" s="13"/>
    </row>
    <row r="298" spans="4:6" hidden="1">
      <c r="D298" s="13"/>
      <c r="E298" s="13"/>
      <c r="F298" s="13"/>
    </row>
    <row r="299" spans="4:6" hidden="1">
      <c r="D299" s="13"/>
      <c r="E299" s="13"/>
      <c r="F299" s="13"/>
    </row>
    <row r="300" spans="4:6" hidden="1">
      <c r="D300" s="13"/>
      <c r="E300" s="13"/>
      <c r="F300" s="13"/>
    </row>
    <row r="301" spans="4:6" hidden="1">
      <c r="D301" s="13"/>
      <c r="E301" s="13"/>
      <c r="F301" s="13"/>
    </row>
    <row r="302" spans="4:6" hidden="1">
      <c r="D302" s="13"/>
      <c r="E302" s="13"/>
      <c r="F302" s="13"/>
    </row>
    <row r="303" spans="4:6" hidden="1">
      <c r="D303" s="13"/>
      <c r="E303" s="13"/>
      <c r="F303" s="13"/>
    </row>
    <row r="304" spans="4:6" hidden="1">
      <c r="D304" s="13"/>
      <c r="E304" s="13"/>
      <c r="F304" s="13"/>
    </row>
    <row r="305" spans="4:6" hidden="1">
      <c r="D305" s="13"/>
      <c r="E305" s="13"/>
      <c r="F305" s="13"/>
    </row>
    <row r="306" spans="4:6" hidden="1">
      <c r="D306" s="13"/>
      <c r="E306" s="13"/>
      <c r="F306" s="13"/>
    </row>
    <row r="307" spans="4:6" hidden="1">
      <c r="D307" s="13"/>
      <c r="E307" s="13"/>
      <c r="F307" s="13"/>
    </row>
    <row r="308" spans="4:6" hidden="1">
      <c r="D308" s="13"/>
      <c r="E308" s="13"/>
      <c r="F308" s="13"/>
    </row>
    <row r="309" spans="4:6" hidden="1">
      <c r="D309" s="13"/>
      <c r="E309" s="13"/>
      <c r="F309" s="13"/>
    </row>
    <row r="310" spans="4:6" hidden="1">
      <c r="D310" s="13"/>
      <c r="E310" s="13"/>
      <c r="F310" s="13"/>
    </row>
    <row r="311" spans="4:6" hidden="1">
      <c r="D311" s="13"/>
      <c r="E311" s="13"/>
      <c r="F311" s="13"/>
    </row>
    <row r="312" spans="4:6" hidden="1">
      <c r="D312" s="13"/>
      <c r="E312" s="13"/>
      <c r="F312" s="13"/>
    </row>
    <row r="313" spans="4:6" hidden="1">
      <c r="D313" s="13"/>
      <c r="E313" s="13"/>
      <c r="F313" s="13"/>
    </row>
    <row r="314" spans="4:6" hidden="1">
      <c r="D314" s="13"/>
      <c r="E314" s="13"/>
      <c r="F314" s="13"/>
    </row>
    <row r="315" spans="4:6" hidden="1">
      <c r="D315" s="13"/>
      <c r="E315" s="13"/>
      <c r="F315" s="13"/>
    </row>
    <row r="316" spans="4:6" hidden="1">
      <c r="D316" s="13"/>
      <c r="E316" s="13"/>
      <c r="F316" s="13"/>
    </row>
    <row r="317" spans="4:6" hidden="1">
      <c r="D317" s="13"/>
      <c r="E317" s="13"/>
      <c r="F317" s="13"/>
    </row>
    <row r="318" spans="4:6" hidden="1">
      <c r="D318" s="13"/>
      <c r="E318" s="13"/>
      <c r="F318" s="13"/>
    </row>
    <row r="319" spans="4:6" hidden="1">
      <c r="D319" s="13"/>
      <c r="E319" s="13"/>
      <c r="F319" s="13"/>
    </row>
    <row r="320" spans="4:6" hidden="1">
      <c r="D320" s="13"/>
      <c r="E320" s="13"/>
      <c r="F320" s="13"/>
    </row>
    <row r="321" spans="1:6" hidden="1">
      <c r="D321" s="13"/>
      <c r="E321" s="13"/>
      <c r="F321" s="13"/>
    </row>
    <row r="322" spans="1:6" hidden="1">
      <c r="D322" s="13"/>
      <c r="E322" s="13"/>
      <c r="F322" s="13"/>
    </row>
    <row r="323" spans="1:6" hidden="1">
      <c r="D323" s="13"/>
      <c r="E323" s="13"/>
      <c r="F323" s="13"/>
    </row>
    <row r="324" spans="1:6" hidden="1">
      <c r="D324" s="13"/>
      <c r="E324" s="13"/>
      <c r="F324" s="13"/>
    </row>
    <row r="325" spans="1:6" hidden="1">
      <c r="D325" s="13"/>
      <c r="E325" s="13"/>
      <c r="F325" s="13"/>
    </row>
    <row r="326" spans="1:6" hidden="1">
      <c r="D326" s="13"/>
      <c r="E326" s="13"/>
      <c r="F326" s="13"/>
    </row>
    <row r="327" spans="1:6" hidden="1">
      <c r="D327" s="13"/>
      <c r="E327" s="13"/>
      <c r="F327" s="13"/>
    </row>
    <row r="328" spans="1:6" hidden="1">
      <c r="D328" s="13"/>
      <c r="E328" s="13"/>
      <c r="F328" s="13"/>
    </row>
    <row r="329" spans="1:6" hidden="1">
      <c r="D329" s="13"/>
      <c r="E329" s="13"/>
      <c r="F329" s="13"/>
    </row>
    <row r="330" spans="1:6" hidden="1">
      <c r="D330" s="13"/>
      <c r="E330" s="13"/>
      <c r="F330" s="13"/>
    </row>
    <row r="331" spans="1:6" hidden="1">
      <c r="D331" s="13"/>
      <c r="E331" s="13"/>
      <c r="F331" s="13"/>
    </row>
    <row r="332" spans="1:6" hidden="1">
      <c r="D332" s="13"/>
      <c r="E332" s="13"/>
      <c r="F332" s="13"/>
    </row>
    <row r="333" spans="1:6" hidden="1">
      <c r="D333" s="13"/>
      <c r="E333" s="13"/>
      <c r="F333" s="13"/>
    </row>
    <row r="334" spans="1:6" hidden="1">
      <c r="D334" s="13"/>
      <c r="E334" s="13"/>
      <c r="F334" s="13"/>
    </row>
    <row r="335" spans="1:6" hidden="1">
      <c r="D335" s="13"/>
      <c r="E335" s="13"/>
      <c r="F335" s="13"/>
    </row>
    <row r="336" spans="1:6" hidden="1">
      <c r="A336" s="13"/>
      <c r="D336" s="13"/>
      <c r="E336" s="13"/>
      <c r="F336" s="13"/>
    </row>
    <row r="337" spans="1:6" hidden="1">
      <c r="A337" s="13"/>
      <c r="D337" s="13"/>
      <c r="E337" s="13"/>
      <c r="F337" s="13"/>
    </row>
    <row r="338" spans="1:6" hidden="1">
      <c r="A338" s="15"/>
    </row>
    <row r="10000" spans="52:52" hidden="1">
      <c r="AZ10000"/>
    </row>
  </sheetData>
  <mergeCells count="1">
    <mergeCell ref="A5:N5"/>
  </mergeCells>
  <dataValidations count="4">
    <dataValidation allowBlank="1" showInputMessage="1" showErrorMessage="1" sqref="J7 B1:B4" xr:uid="{00000000-0002-0000-0500-000003000000}"/>
    <dataValidation type="list" allowBlank="1" showInputMessage="1" showErrorMessage="1" sqref="F10:F338" xr:uid="{00000000-0002-0000-0500-000000000000}">
      <formula1>#REF!</formula1>
    </dataValidation>
    <dataValidation type="list" allowBlank="1" showInputMessage="1" showErrorMessage="1" sqref="G10:G332" xr:uid="{00000000-0002-0000-0500-000001000000}">
      <formula1>#REF!</formula1>
    </dataValidation>
    <dataValidation type="list" allowBlank="1" showInputMessage="1" showErrorMessage="1" sqref="D10:D332" xr:uid="{00000000-0002-0000-0500-000002000000}">
      <formula1>#REF!</formula1>
    </dataValidation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2" customWidth="1"/>
    <col min="6" max="6" width="11.5703125" style="12" customWidth="1"/>
    <col min="7" max="7" width="14.7109375" style="13" customWidth="1"/>
    <col min="8" max="8" width="11.7109375" style="13" customWidth="1"/>
    <col min="9" max="9" width="31.140625" style="13" customWidth="1"/>
    <col min="10" max="10" width="14.7109375" style="13" customWidth="1"/>
    <col min="11" max="11" width="22.7109375" style="13" customWidth="1"/>
    <col min="12" max="12" width="26.85546875" style="13" customWidth="1"/>
    <col min="13" max="13" width="25.42578125" style="13" customWidth="1"/>
    <col min="14" max="14" width="7.5703125" style="13" hidden="1"/>
    <col min="15" max="15" width="6.7109375" style="13" hidden="1"/>
    <col min="16" max="16" width="7.7109375" style="13" hidden="1"/>
    <col min="17" max="17" width="7.140625" style="13" hidden="1"/>
    <col min="18" max="18" width="6" style="13" hidden="1"/>
    <col min="19" max="19" width="7.85546875" style="13" hidden="1"/>
    <col min="20" max="20" width="8.140625" style="13" hidden="1"/>
    <col min="21" max="21" width="6.28515625" style="13" hidden="1"/>
    <col min="22" max="22" width="8" style="13" hidden="1"/>
    <col min="23" max="23" width="8.7109375" style="13" hidden="1"/>
    <col min="24" max="24" width="10" style="13" hidden="1"/>
    <col min="25" max="25" width="9.5703125" style="13" hidden="1"/>
    <col min="26" max="26" width="6.140625" style="13" hidden="1"/>
    <col min="27" max="28" width="5.7109375" style="13" hidden="1"/>
    <col min="29" max="29" width="6.85546875" style="13" hidden="1"/>
    <col min="30" max="30" width="6.42578125" style="13" hidden="1"/>
    <col min="31" max="31" width="6.7109375" style="13" hidden="1"/>
    <col min="32" max="32" width="7.28515625" style="13" hidden="1"/>
    <col min="33" max="34" width="5.7109375" style="13" hidden="1"/>
    <col min="35" max="45" width="9.140625" style="13" hidden="1"/>
    <col min="46" max="52" width="0" style="13" hidden="1"/>
    <col min="53" max="16384" width="9.140625" style="13" hidden="1"/>
  </cols>
  <sheetData>
    <row r="1" spans="1:15" s="1" customFormat="1">
      <c r="A1" s="2" t="s">
        <v>0</v>
      </c>
      <c r="B1" s="63" t="s">
        <v>4604</v>
      </c>
    </row>
    <row r="2" spans="1:15" s="1" customFormat="1">
      <c r="A2" s="2" t="s">
        <v>1</v>
      </c>
      <c r="B2" s="9" t="s">
        <v>3591</v>
      </c>
    </row>
    <row r="3" spans="1:15" s="1" customFormat="1">
      <c r="A3" s="2" t="s">
        <v>2</v>
      </c>
      <c r="B3" s="20" t="s">
        <v>3592</v>
      </c>
    </row>
    <row r="4" spans="1:15" s="1" customFormat="1">
      <c r="A4" s="2" t="s">
        <v>3</v>
      </c>
      <c r="B4" s="64" t="s">
        <v>165</v>
      </c>
    </row>
    <row r="5" spans="1:15" ht="18.75">
      <c r="A5" s="85" t="s">
        <v>162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7"/>
    </row>
    <row r="6" spans="1:15" s="15" customFormat="1">
      <c r="A6" s="32" t="s">
        <v>45</v>
      </c>
      <c r="B6" s="33" t="s">
        <v>46</v>
      </c>
      <c r="C6" s="33" t="s">
        <v>66</v>
      </c>
      <c r="D6" s="33" t="s">
        <v>47</v>
      </c>
      <c r="E6" s="33" t="s">
        <v>80</v>
      </c>
      <c r="F6" s="33" t="s">
        <v>50</v>
      </c>
      <c r="G6" s="33" t="s">
        <v>155</v>
      </c>
      <c r="H6" s="33" t="s">
        <v>156</v>
      </c>
      <c r="I6" s="111" t="s">
        <v>160</v>
      </c>
      <c r="J6" s="33" t="s">
        <v>53</v>
      </c>
      <c r="K6" s="33" t="s">
        <v>69</v>
      </c>
      <c r="L6" s="33" t="s">
        <v>54</v>
      </c>
      <c r="M6" s="33" t="s">
        <v>151</v>
      </c>
      <c r="O6" s="13"/>
    </row>
    <row r="7" spans="1:15" s="15" customFormat="1">
      <c r="A7" s="102" t="s">
        <v>4605</v>
      </c>
      <c r="B7" s="103" t="s">
        <v>4605</v>
      </c>
      <c r="C7" s="103" t="s">
        <v>4605</v>
      </c>
      <c r="D7" s="103" t="s">
        <v>4605</v>
      </c>
      <c r="E7" s="103" t="s">
        <v>4605</v>
      </c>
      <c r="F7" s="103" t="s">
        <v>4605</v>
      </c>
      <c r="G7" s="21" t="s">
        <v>152</v>
      </c>
      <c r="H7" s="103" t="s">
        <v>4605</v>
      </c>
      <c r="I7" s="16" t="s">
        <v>153</v>
      </c>
      <c r="J7" s="21" t="s">
        <v>6</v>
      </c>
      <c r="K7" s="21" t="s">
        <v>7</v>
      </c>
      <c r="L7" s="29" t="s">
        <v>7</v>
      </c>
      <c r="M7" s="29" t="s">
        <v>7</v>
      </c>
    </row>
    <row r="8" spans="1:15" s="17" customFormat="1" ht="20.25">
      <c r="A8" s="104" t="s">
        <v>4605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4" t="s">
        <v>63</v>
      </c>
      <c r="L8" s="24" t="s">
        <v>72</v>
      </c>
      <c r="M8" s="24" t="s">
        <v>73</v>
      </c>
      <c r="N8" s="25"/>
    </row>
    <row r="9" spans="1:15" s="17" customFormat="1" ht="20.25">
      <c r="A9" s="18" t="s">
        <v>161</v>
      </c>
      <c r="B9" s="105" t="s">
        <v>4605</v>
      </c>
      <c r="C9" s="105" t="s">
        <v>4605</v>
      </c>
      <c r="D9" s="105" t="s">
        <v>4605</v>
      </c>
      <c r="E9" s="105" t="s">
        <v>4605</v>
      </c>
      <c r="F9" s="105" t="s">
        <v>4605</v>
      </c>
      <c r="G9" s="53">
        <v>37780269.969999999</v>
      </c>
      <c r="H9" s="105" t="s">
        <v>4605</v>
      </c>
      <c r="I9" s="53">
        <v>2.9249999999999998</v>
      </c>
      <c r="J9" s="53">
        <v>2221299.8083035001</v>
      </c>
      <c r="K9" s="105" t="s">
        <v>4605</v>
      </c>
      <c r="L9" s="54">
        <v>1</v>
      </c>
      <c r="M9" s="54">
        <v>0.1348</v>
      </c>
      <c r="N9" s="25"/>
    </row>
    <row r="10" spans="1:15">
      <c r="A10" s="57" t="s">
        <v>173</v>
      </c>
      <c r="B10" s="109" t="s">
        <v>4605</v>
      </c>
      <c r="C10" s="110" t="s">
        <v>4605</v>
      </c>
      <c r="D10" s="110" t="s">
        <v>4605</v>
      </c>
      <c r="E10" s="110" t="s">
        <v>4605</v>
      </c>
      <c r="F10" s="110" t="s">
        <v>4605</v>
      </c>
      <c r="G10" s="59">
        <v>22952296.300000001</v>
      </c>
      <c r="H10" s="110" t="s">
        <v>4605</v>
      </c>
      <c r="I10" s="59">
        <v>0</v>
      </c>
      <c r="J10" s="59">
        <v>595572.40898048203</v>
      </c>
      <c r="K10" s="110" t="s">
        <v>4605</v>
      </c>
      <c r="L10" s="58">
        <v>0.2681</v>
      </c>
      <c r="M10" s="58">
        <v>3.6200000000000003E-2</v>
      </c>
    </row>
    <row r="11" spans="1:15">
      <c r="A11" s="57" t="s">
        <v>1723</v>
      </c>
      <c r="B11" s="109" t="s">
        <v>4605</v>
      </c>
      <c r="C11" s="110" t="s">
        <v>4605</v>
      </c>
      <c r="D11" s="110" t="s">
        <v>4605</v>
      </c>
      <c r="E11" s="110" t="s">
        <v>4605</v>
      </c>
      <c r="F11" s="110" t="s">
        <v>4605</v>
      </c>
      <c r="G11" s="59">
        <v>16713469.01</v>
      </c>
      <c r="H11" s="110" t="s">
        <v>4605</v>
      </c>
      <c r="I11" s="59">
        <v>0</v>
      </c>
      <c r="J11" s="59">
        <v>545918.45532970002</v>
      </c>
      <c r="K11" s="110" t="s">
        <v>4605</v>
      </c>
      <c r="L11" s="58">
        <v>0.24579999999999999</v>
      </c>
      <c r="M11" s="58">
        <v>3.3099999999999997E-2</v>
      </c>
    </row>
    <row r="12" spans="1:15">
      <c r="A12" t="s">
        <v>1724</v>
      </c>
      <c r="B12" t="s">
        <v>1725</v>
      </c>
      <c r="C12" t="s">
        <v>96</v>
      </c>
      <c r="D12" t="s">
        <v>1726</v>
      </c>
      <c r="E12" t="s">
        <v>1727</v>
      </c>
      <c r="F12" t="s">
        <v>98</v>
      </c>
      <c r="G12" s="55">
        <v>3896158</v>
      </c>
      <c r="H12" s="55">
        <v>1850</v>
      </c>
      <c r="I12" s="55">
        <v>0</v>
      </c>
      <c r="J12" s="55">
        <v>72078.922999999995</v>
      </c>
      <c r="K12" s="56">
        <v>7.9899999999999999E-2</v>
      </c>
      <c r="L12" s="56">
        <v>3.2399999999999998E-2</v>
      </c>
      <c r="M12" s="56">
        <v>4.4000000000000003E-3</v>
      </c>
    </row>
    <row r="13" spans="1:15">
      <c r="A13" t="s">
        <v>1728</v>
      </c>
      <c r="B13" t="s">
        <v>1729</v>
      </c>
      <c r="C13" t="s">
        <v>96</v>
      </c>
      <c r="D13" t="s">
        <v>1726</v>
      </c>
      <c r="E13" t="s">
        <v>1727</v>
      </c>
      <c r="F13" t="s">
        <v>98</v>
      </c>
      <c r="G13" s="55">
        <v>1025691.33</v>
      </c>
      <c r="H13" s="55">
        <v>3429</v>
      </c>
      <c r="I13" s="55">
        <v>0</v>
      </c>
      <c r="J13" s="55">
        <v>35170.955705699998</v>
      </c>
      <c r="K13" s="56">
        <v>1.38E-2</v>
      </c>
      <c r="L13" s="56">
        <v>1.5800000000000002E-2</v>
      </c>
      <c r="M13" s="56">
        <v>2.0999999999999999E-3</v>
      </c>
    </row>
    <row r="14" spans="1:15">
      <c r="A14" t="s">
        <v>1730</v>
      </c>
      <c r="B14" t="s">
        <v>1731</v>
      </c>
      <c r="C14" t="s">
        <v>96</v>
      </c>
      <c r="D14" t="s">
        <v>1726</v>
      </c>
      <c r="E14" t="s">
        <v>1727</v>
      </c>
      <c r="F14" t="s">
        <v>98</v>
      </c>
      <c r="G14" s="55">
        <v>2277136.65</v>
      </c>
      <c r="H14" s="55">
        <v>1855</v>
      </c>
      <c r="I14" s="55">
        <v>0</v>
      </c>
      <c r="J14" s="55">
        <v>42240.884857500001</v>
      </c>
      <c r="K14" s="56">
        <v>3.9899999999999998E-2</v>
      </c>
      <c r="L14" s="56">
        <v>1.9E-2</v>
      </c>
      <c r="M14" s="56">
        <v>2.5999999999999999E-3</v>
      </c>
    </row>
    <row r="15" spans="1:15">
      <c r="A15" t="s">
        <v>1732</v>
      </c>
      <c r="B15" t="s">
        <v>1733</v>
      </c>
      <c r="C15" t="s">
        <v>96</v>
      </c>
      <c r="D15" t="s">
        <v>1734</v>
      </c>
      <c r="E15" t="s">
        <v>1727</v>
      </c>
      <c r="F15" t="s">
        <v>98</v>
      </c>
      <c r="G15" s="55">
        <v>225140.15</v>
      </c>
      <c r="H15" s="55">
        <v>2759</v>
      </c>
      <c r="I15" s="55">
        <v>0</v>
      </c>
      <c r="J15" s="55">
        <v>6211.6167384999999</v>
      </c>
      <c r="K15" s="56">
        <v>3.39E-2</v>
      </c>
      <c r="L15" s="56">
        <v>2.8E-3</v>
      </c>
      <c r="M15" s="56">
        <v>4.0000000000000002E-4</v>
      </c>
    </row>
    <row r="16" spans="1:15">
      <c r="A16" t="s">
        <v>1735</v>
      </c>
      <c r="B16" t="s">
        <v>1736</v>
      </c>
      <c r="C16" t="s">
        <v>96</v>
      </c>
      <c r="D16" t="s">
        <v>1734</v>
      </c>
      <c r="E16" t="s">
        <v>1727</v>
      </c>
      <c r="F16" t="s">
        <v>98</v>
      </c>
      <c r="G16" s="55">
        <v>2232239</v>
      </c>
      <c r="H16" s="55">
        <v>1833</v>
      </c>
      <c r="I16" s="55">
        <v>0</v>
      </c>
      <c r="J16" s="55">
        <v>40916.940869999999</v>
      </c>
      <c r="K16" s="56">
        <v>4.02E-2</v>
      </c>
      <c r="L16" s="56">
        <v>1.84E-2</v>
      </c>
      <c r="M16" s="56">
        <v>2.5000000000000001E-3</v>
      </c>
    </row>
    <row r="17" spans="1:13">
      <c r="A17" t="s">
        <v>1737</v>
      </c>
      <c r="B17" t="s">
        <v>1738</v>
      </c>
      <c r="C17" t="s">
        <v>96</v>
      </c>
      <c r="D17" t="s">
        <v>1734</v>
      </c>
      <c r="E17" t="s">
        <v>1727</v>
      </c>
      <c r="F17" t="s">
        <v>98</v>
      </c>
      <c r="G17" s="55">
        <v>1850741.22</v>
      </c>
      <c r="H17" s="55">
        <v>3381</v>
      </c>
      <c r="I17" s="55">
        <v>0</v>
      </c>
      <c r="J17" s="55">
        <v>62573.5606482</v>
      </c>
      <c r="K17" s="56">
        <v>1.37E-2</v>
      </c>
      <c r="L17" s="56">
        <v>2.8199999999999999E-2</v>
      </c>
      <c r="M17" s="56">
        <v>3.8E-3</v>
      </c>
    </row>
    <row r="18" spans="1:13">
      <c r="A18" t="s">
        <v>1739</v>
      </c>
      <c r="B18" t="s">
        <v>1740</v>
      </c>
      <c r="C18" t="s">
        <v>96</v>
      </c>
      <c r="D18" t="s">
        <v>1734</v>
      </c>
      <c r="E18" t="s">
        <v>1727</v>
      </c>
      <c r="F18" t="s">
        <v>98</v>
      </c>
      <c r="G18" s="55">
        <v>2200604.14</v>
      </c>
      <c r="H18" s="55">
        <v>1860</v>
      </c>
      <c r="I18" s="55">
        <v>0</v>
      </c>
      <c r="J18" s="55">
        <v>40931.237004000002</v>
      </c>
      <c r="K18" s="56">
        <v>1.47E-2</v>
      </c>
      <c r="L18" s="56">
        <v>1.84E-2</v>
      </c>
      <c r="M18" s="56">
        <v>2.5000000000000001E-3</v>
      </c>
    </row>
    <row r="19" spans="1:13">
      <c r="A19" t="s">
        <v>1741</v>
      </c>
      <c r="B19" t="s">
        <v>1742</v>
      </c>
      <c r="C19" t="s">
        <v>96</v>
      </c>
      <c r="D19" t="s">
        <v>1734</v>
      </c>
      <c r="E19" t="s">
        <v>1727</v>
      </c>
      <c r="F19" t="s">
        <v>98</v>
      </c>
      <c r="G19" s="55">
        <v>463540.47</v>
      </c>
      <c r="H19" s="55">
        <v>1841</v>
      </c>
      <c r="I19" s="55">
        <v>0</v>
      </c>
      <c r="J19" s="55">
        <v>8533.7800526999999</v>
      </c>
      <c r="K19" s="56">
        <v>4.8999999999999998E-3</v>
      </c>
      <c r="L19" s="56">
        <v>3.8E-3</v>
      </c>
      <c r="M19" s="56">
        <v>5.0000000000000001E-4</v>
      </c>
    </row>
    <row r="20" spans="1:13">
      <c r="A20" t="s">
        <v>1743</v>
      </c>
      <c r="B20" t="s">
        <v>1744</v>
      </c>
      <c r="C20" t="s">
        <v>96</v>
      </c>
      <c r="D20" t="s">
        <v>1745</v>
      </c>
      <c r="E20" t="s">
        <v>1727</v>
      </c>
      <c r="F20" t="s">
        <v>98</v>
      </c>
      <c r="G20" s="55">
        <v>523673.03</v>
      </c>
      <c r="H20" s="55">
        <v>1848</v>
      </c>
      <c r="I20" s="55">
        <v>0</v>
      </c>
      <c r="J20" s="55">
        <v>9677.4775943999994</v>
      </c>
      <c r="K20" s="56">
        <v>1.04E-2</v>
      </c>
      <c r="L20" s="56">
        <v>4.4000000000000003E-3</v>
      </c>
      <c r="M20" s="56">
        <v>5.9999999999999995E-4</v>
      </c>
    </row>
    <row r="21" spans="1:13">
      <c r="A21" t="s">
        <v>1746</v>
      </c>
      <c r="B21" t="s">
        <v>1747</v>
      </c>
      <c r="C21" t="s">
        <v>96</v>
      </c>
      <c r="D21" t="s">
        <v>1745</v>
      </c>
      <c r="E21" t="s">
        <v>1727</v>
      </c>
      <c r="F21" t="s">
        <v>98</v>
      </c>
      <c r="G21" s="55">
        <v>1000341.19</v>
      </c>
      <c r="H21" s="55">
        <v>3393</v>
      </c>
      <c r="I21" s="55">
        <v>0</v>
      </c>
      <c r="J21" s="55">
        <v>33941.576576699998</v>
      </c>
      <c r="K21" s="56">
        <v>1.35E-2</v>
      </c>
      <c r="L21" s="56">
        <v>1.5299999999999999E-2</v>
      </c>
      <c r="M21" s="56">
        <v>2.0999999999999999E-3</v>
      </c>
    </row>
    <row r="22" spans="1:13">
      <c r="A22" t="s">
        <v>1748</v>
      </c>
      <c r="B22" t="s">
        <v>1749</v>
      </c>
      <c r="C22" t="s">
        <v>96</v>
      </c>
      <c r="D22" t="s">
        <v>1750</v>
      </c>
      <c r="E22" t="s">
        <v>1727</v>
      </c>
      <c r="F22" t="s">
        <v>98</v>
      </c>
      <c r="G22" s="55">
        <v>71252.61</v>
      </c>
      <c r="H22" s="55">
        <v>33260</v>
      </c>
      <c r="I22" s="55">
        <v>0</v>
      </c>
      <c r="J22" s="55">
        <v>23698.618085999999</v>
      </c>
      <c r="K22" s="56">
        <v>1.04E-2</v>
      </c>
      <c r="L22" s="56">
        <v>1.0699999999999999E-2</v>
      </c>
      <c r="M22" s="56">
        <v>1.4E-3</v>
      </c>
    </row>
    <row r="23" spans="1:13">
      <c r="A23" t="s">
        <v>1751</v>
      </c>
      <c r="B23" t="s">
        <v>1752</v>
      </c>
      <c r="C23" t="s">
        <v>96</v>
      </c>
      <c r="D23" t="s">
        <v>1750</v>
      </c>
      <c r="E23" t="s">
        <v>1727</v>
      </c>
      <c r="F23" t="s">
        <v>98</v>
      </c>
      <c r="G23" s="55">
        <v>217795.28</v>
      </c>
      <c r="H23" s="55">
        <v>18500</v>
      </c>
      <c r="I23" s="55">
        <v>0</v>
      </c>
      <c r="J23" s="55">
        <v>40292.126799999998</v>
      </c>
      <c r="K23" s="56">
        <v>6.1000000000000004E-3</v>
      </c>
      <c r="L23" s="56">
        <v>1.8100000000000002E-2</v>
      </c>
      <c r="M23" s="56">
        <v>2.3999999999999998E-3</v>
      </c>
    </row>
    <row r="24" spans="1:13">
      <c r="A24" t="s">
        <v>1753</v>
      </c>
      <c r="B24" t="s">
        <v>1754</v>
      </c>
      <c r="C24" t="s">
        <v>96</v>
      </c>
      <c r="D24" t="s">
        <v>1750</v>
      </c>
      <c r="E24" t="s">
        <v>1727</v>
      </c>
      <c r="F24" t="s">
        <v>98</v>
      </c>
      <c r="G24" s="55">
        <v>49748.94</v>
      </c>
      <c r="H24" s="55">
        <v>18340</v>
      </c>
      <c r="I24" s="55">
        <v>0</v>
      </c>
      <c r="J24" s="55">
        <v>9123.9555959999998</v>
      </c>
      <c r="K24" s="56">
        <v>5.7000000000000002E-3</v>
      </c>
      <c r="L24" s="56">
        <v>4.1000000000000003E-3</v>
      </c>
      <c r="M24" s="56">
        <v>5.9999999999999995E-4</v>
      </c>
    </row>
    <row r="25" spans="1:13">
      <c r="A25" t="s">
        <v>1755</v>
      </c>
      <c r="B25" t="s">
        <v>1756</v>
      </c>
      <c r="C25" t="s">
        <v>96</v>
      </c>
      <c r="D25" t="s">
        <v>1750</v>
      </c>
      <c r="E25" t="s">
        <v>1727</v>
      </c>
      <c r="F25" t="s">
        <v>98</v>
      </c>
      <c r="G25" s="55">
        <v>679407</v>
      </c>
      <c r="H25" s="55">
        <v>17740</v>
      </c>
      <c r="I25" s="55">
        <v>0</v>
      </c>
      <c r="J25" s="55">
        <v>120526.8018</v>
      </c>
      <c r="K25" s="56">
        <v>6.3100000000000003E-2</v>
      </c>
      <c r="L25" s="56">
        <v>5.4300000000000001E-2</v>
      </c>
      <c r="M25" s="56">
        <v>7.3000000000000001E-3</v>
      </c>
    </row>
    <row r="26" spans="1:13">
      <c r="A26" s="57" t="s">
        <v>1757</v>
      </c>
      <c r="B26" s="109" t="s">
        <v>4605</v>
      </c>
      <c r="C26" s="110" t="s">
        <v>4605</v>
      </c>
      <c r="D26" s="110" t="s">
        <v>4605</v>
      </c>
      <c r="E26" s="110" t="s">
        <v>4605</v>
      </c>
      <c r="F26" s="110" t="s">
        <v>4605</v>
      </c>
      <c r="G26" s="59">
        <v>0</v>
      </c>
      <c r="H26" s="110" t="s">
        <v>4605</v>
      </c>
      <c r="I26" s="59">
        <v>0</v>
      </c>
      <c r="J26" s="59">
        <v>0</v>
      </c>
      <c r="K26" s="110" t="s">
        <v>4605</v>
      </c>
      <c r="L26" s="58">
        <v>0</v>
      </c>
      <c r="M26" s="58">
        <v>0</v>
      </c>
    </row>
    <row r="27" spans="1:13">
      <c r="A27" t="s">
        <v>182</v>
      </c>
      <c r="B27" t="s">
        <v>182</v>
      </c>
      <c r="C27" s="110" t="s">
        <v>4605</v>
      </c>
      <c r="D27" s="110" t="s">
        <v>4605</v>
      </c>
      <c r="E27" t="s">
        <v>182</v>
      </c>
      <c r="F27" t="s">
        <v>182</v>
      </c>
      <c r="G27" s="55">
        <v>0</v>
      </c>
      <c r="H27" s="55">
        <v>0</v>
      </c>
      <c r="I27" s="110" t="s">
        <v>4605</v>
      </c>
      <c r="J27" s="55">
        <v>0</v>
      </c>
      <c r="K27" s="56">
        <v>0</v>
      </c>
      <c r="L27" s="56">
        <v>0</v>
      </c>
      <c r="M27" s="56">
        <v>0</v>
      </c>
    </row>
    <row r="28" spans="1:13">
      <c r="A28" s="57" t="s">
        <v>1758</v>
      </c>
      <c r="B28" s="109" t="s">
        <v>4605</v>
      </c>
      <c r="C28" s="110" t="s">
        <v>4605</v>
      </c>
      <c r="D28" s="110" t="s">
        <v>4605</v>
      </c>
      <c r="E28" s="110" t="s">
        <v>4605</v>
      </c>
      <c r="F28" s="110" t="s">
        <v>4605</v>
      </c>
      <c r="G28" s="59">
        <v>6238827.29</v>
      </c>
      <c r="H28" s="110" t="s">
        <v>4605</v>
      </c>
      <c r="I28" s="59">
        <v>0</v>
      </c>
      <c r="J28" s="59">
        <v>49653.953650782001</v>
      </c>
      <c r="K28" s="110" t="s">
        <v>4605</v>
      </c>
      <c r="L28" s="58">
        <v>2.24E-2</v>
      </c>
      <c r="M28" s="58">
        <v>3.0000000000000001E-3</v>
      </c>
    </row>
    <row r="29" spans="1:13">
      <c r="A29" t="s">
        <v>1759</v>
      </c>
      <c r="B29" t="s">
        <v>1760</v>
      </c>
      <c r="C29" t="s">
        <v>96</v>
      </c>
      <c r="D29" t="s">
        <v>1726</v>
      </c>
      <c r="E29" t="s">
        <v>1761</v>
      </c>
      <c r="F29" t="s">
        <v>98</v>
      </c>
      <c r="G29" s="55">
        <v>1733153.07</v>
      </c>
      <c r="H29" s="55">
        <v>381.09</v>
      </c>
      <c r="I29" s="55">
        <v>0</v>
      </c>
      <c r="J29" s="55">
        <v>6604.8730344630003</v>
      </c>
      <c r="K29" s="56">
        <v>2.0500000000000001E-2</v>
      </c>
      <c r="L29" s="56">
        <v>3.0000000000000001E-3</v>
      </c>
      <c r="M29" s="56">
        <v>4.0000000000000002E-4</v>
      </c>
    </row>
    <row r="30" spans="1:13">
      <c r="A30" t="s">
        <v>1762</v>
      </c>
      <c r="B30" t="s">
        <v>1763</v>
      </c>
      <c r="C30" t="s">
        <v>96</v>
      </c>
      <c r="D30" t="s">
        <v>1726</v>
      </c>
      <c r="E30" t="s">
        <v>1761</v>
      </c>
      <c r="F30" t="s">
        <v>98</v>
      </c>
      <c r="G30" s="55">
        <v>2416674.66</v>
      </c>
      <c r="H30" s="55">
        <v>352.49</v>
      </c>
      <c r="I30" s="55">
        <v>0</v>
      </c>
      <c r="J30" s="55">
        <v>8518.5365090340001</v>
      </c>
      <c r="K30" s="56">
        <v>7.7999999999999996E-3</v>
      </c>
      <c r="L30" s="56">
        <v>3.8E-3</v>
      </c>
      <c r="M30" s="56">
        <v>5.0000000000000001E-4</v>
      </c>
    </row>
    <row r="31" spans="1:13">
      <c r="A31" t="s">
        <v>1764</v>
      </c>
      <c r="B31" t="s">
        <v>1765</v>
      </c>
      <c r="C31" t="s">
        <v>96</v>
      </c>
      <c r="D31" t="s">
        <v>1734</v>
      </c>
      <c r="E31" t="s">
        <v>1761</v>
      </c>
      <c r="F31" t="s">
        <v>98</v>
      </c>
      <c r="G31" s="55">
        <v>408496.71</v>
      </c>
      <c r="H31" s="55">
        <v>3826</v>
      </c>
      <c r="I31" s="55">
        <v>0</v>
      </c>
      <c r="J31" s="55">
        <v>15629.0841246</v>
      </c>
      <c r="K31" s="56">
        <v>2.41E-2</v>
      </c>
      <c r="L31" s="56">
        <v>7.0000000000000001E-3</v>
      </c>
      <c r="M31" s="56">
        <v>8.9999999999999998E-4</v>
      </c>
    </row>
    <row r="32" spans="1:13">
      <c r="A32" t="s">
        <v>1766</v>
      </c>
      <c r="B32" t="s">
        <v>1767</v>
      </c>
      <c r="C32" t="s">
        <v>96</v>
      </c>
      <c r="D32" t="s">
        <v>1734</v>
      </c>
      <c r="E32" t="s">
        <v>1761</v>
      </c>
      <c r="F32" t="s">
        <v>98</v>
      </c>
      <c r="G32" s="55">
        <v>1235865</v>
      </c>
      <c r="H32" s="55">
        <v>353.53</v>
      </c>
      <c r="I32" s="55">
        <v>0</v>
      </c>
      <c r="J32" s="55">
        <v>4369.1535345000002</v>
      </c>
      <c r="K32" s="56">
        <v>3.0999999999999999E-3</v>
      </c>
      <c r="L32" s="56">
        <v>2E-3</v>
      </c>
      <c r="M32" s="56">
        <v>2.9999999999999997E-4</v>
      </c>
    </row>
    <row r="33" spans="1:13">
      <c r="A33" t="s">
        <v>1768</v>
      </c>
      <c r="B33" t="s">
        <v>1769</v>
      </c>
      <c r="C33" t="s">
        <v>96</v>
      </c>
      <c r="D33" t="s">
        <v>1745</v>
      </c>
      <c r="E33" t="s">
        <v>1761</v>
      </c>
      <c r="F33" t="s">
        <v>98</v>
      </c>
      <c r="G33" s="55">
        <v>61272</v>
      </c>
      <c r="H33" s="55">
        <v>353.96</v>
      </c>
      <c r="I33" s="55">
        <v>0</v>
      </c>
      <c r="J33" s="55">
        <v>216.8783712</v>
      </c>
      <c r="K33" s="56">
        <v>2.0000000000000001E-4</v>
      </c>
      <c r="L33" s="56">
        <v>1E-4</v>
      </c>
      <c r="M33" s="56">
        <v>0</v>
      </c>
    </row>
    <row r="34" spans="1:13">
      <c r="A34" t="s">
        <v>1770</v>
      </c>
      <c r="B34" t="s">
        <v>1771</v>
      </c>
      <c r="C34" t="s">
        <v>96</v>
      </c>
      <c r="D34" t="s">
        <v>1750</v>
      </c>
      <c r="E34" t="s">
        <v>1761</v>
      </c>
      <c r="F34" t="s">
        <v>98</v>
      </c>
      <c r="G34" s="55">
        <v>105450</v>
      </c>
      <c r="H34" s="55">
        <v>3518.37</v>
      </c>
      <c r="I34" s="55">
        <v>0</v>
      </c>
      <c r="J34" s="55">
        <v>3710.121165</v>
      </c>
      <c r="K34" s="56">
        <v>4.4000000000000003E-3</v>
      </c>
      <c r="L34" s="56">
        <v>1.6999999999999999E-3</v>
      </c>
      <c r="M34" s="56">
        <v>2.0000000000000001E-4</v>
      </c>
    </row>
    <row r="35" spans="1:13">
      <c r="A35" t="s">
        <v>1772</v>
      </c>
      <c r="B35" t="s">
        <v>1773</v>
      </c>
      <c r="C35" t="s">
        <v>96</v>
      </c>
      <c r="D35" t="s">
        <v>1750</v>
      </c>
      <c r="E35" t="s">
        <v>1761</v>
      </c>
      <c r="F35" t="s">
        <v>98</v>
      </c>
      <c r="G35" s="55">
        <v>173655.85</v>
      </c>
      <c r="H35" s="55">
        <v>3822.41</v>
      </c>
      <c r="I35" s="55">
        <v>0</v>
      </c>
      <c r="J35" s="55">
        <v>6637.8385759849998</v>
      </c>
      <c r="K35" s="56">
        <v>1.6400000000000001E-2</v>
      </c>
      <c r="L35" s="56">
        <v>3.0000000000000001E-3</v>
      </c>
      <c r="M35" s="56">
        <v>4.0000000000000002E-4</v>
      </c>
    </row>
    <row r="36" spans="1:13">
      <c r="A36" t="s">
        <v>1774</v>
      </c>
      <c r="B36" t="s">
        <v>1775</v>
      </c>
      <c r="C36" t="s">
        <v>96</v>
      </c>
      <c r="D36" t="s">
        <v>1750</v>
      </c>
      <c r="E36" t="s">
        <v>1761</v>
      </c>
      <c r="F36" t="s">
        <v>98</v>
      </c>
      <c r="G36" s="55">
        <v>104260</v>
      </c>
      <c r="H36" s="55">
        <v>3805.36</v>
      </c>
      <c r="I36" s="55">
        <v>0</v>
      </c>
      <c r="J36" s="55">
        <v>3967.4683359999999</v>
      </c>
      <c r="K36" s="56">
        <v>3.0000000000000001E-3</v>
      </c>
      <c r="L36" s="56">
        <v>1.8E-3</v>
      </c>
      <c r="M36" s="56">
        <v>2.0000000000000001E-4</v>
      </c>
    </row>
    <row r="37" spans="1:13">
      <c r="A37" s="57" t="s">
        <v>1776</v>
      </c>
      <c r="B37" s="109" t="s">
        <v>4605</v>
      </c>
      <c r="C37" s="110" t="s">
        <v>4605</v>
      </c>
      <c r="D37" s="110" t="s">
        <v>4605</v>
      </c>
      <c r="E37" s="110" t="s">
        <v>4605</v>
      </c>
      <c r="F37" s="110" t="s">
        <v>4605</v>
      </c>
      <c r="G37" s="59">
        <v>0</v>
      </c>
      <c r="H37" s="110" t="s">
        <v>4605</v>
      </c>
      <c r="I37" s="59">
        <v>0</v>
      </c>
      <c r="J37" s="59">
        <v>0</v>
      </c>
      <c r="K37" s="110" t="s">
        <v>4605</v>
      </c>
      <c r="L37" s="58">
        <v>0</v>
      </c>
      <c r="M37" s="58">
        <v>0</v>
      </c>
    </row>
    <row r="38" spans="1:13">
      <c r="A38" t="s">
        <v>182</v>
      </c>
      <c r="B38" t="s">
        <v>182</v>
      </c>
      <c r="C38" s="110" t="s">
        <v>4605</v>
      </c>
      <c r="D38" s="110" t="s">
        <v>4605</v>
      </c>
      <c r="E38" t="s">
        <v>182</v>
      </c>
      <c r="F38" t="s">
        <v>182</v>
      </c>
      <c r="G38" s="55">
        <v>0</v>
      </c>
      <c r="H38" s="55">
        <v>0</v>
      </c>
      <c r="I38" s="110" t="s">
        <v>4605</v>
      </c>
      <c r="J38" s="55">
        <v>0</v>
      </c>
      <c r="K38" s="56">
        <v>0</v>
      </c>
      <c r="L38" s="56">
        <v>0</v>
      </c>
      <c r="M38" s="56">
        <v>0</v>
      </c>
    </row>
    <row r="39" spans="1:13">
      <c r="A39" s="57" t="s">
        <v>851</v>
      </c>
      <c r="B39" s="109" t="s">
        <v>4605</v>
      </c>
      <c r="C39" s="110" t="s">
        <v>4605</v>
      </c>
      <c r="D39" s="110" t="s">
        <v>4605</v>
      </c>
      <c r="E39" s="110" t="s">
        <v>4605</v>
      </c>
      <c r="F39" s="110" t="s">
        <v>4605</v>
      </c>
      <c r="G39" s="59">
        <v>0</v>
      </c>
      <c r="H39" s="110" t="s">
        <v>4605</v>
      </c>
      <c r="I39" s="59">
        <v>0</v>
      </c>
      <c r="J39" s="59">
        <v>0</v>
      </c>
      <c r="K39" s="110" t="s">
        <v>4605</v>
      </c>
      <c r="L39" s="58">
        <v>0</v>
      </c>
      <c r="M39" s="58">
        <v>0</v>
      </c>
    </row>
    <row r="40" spans="1:13">
      <c r="A40" t="s">
        <v>182</v>
      </c>
      <c r="B40" t="s">
        <v>182</v>
      </c>
      <c r="C40" s="110" t="s">
        <v>4605</v>
      </c>
      <c r="D40" s="110" t="s">
        <v>4605</v>
      </c>
      <c r="E40" t="s">
        <v>182</v>
      </c>
      <c r="F40" t="s">
        <v>182</v>
      </c>
      <c r="G40" s="55">
        <v>0</v>
      </c>
      <c r="H40" s="55">
        <v>0</v>
      </c>
      <c r="I40" s="110" t="s">
        <v>4605</v>
      </c>
      <c r="J40" s="55">
        <v>0</v>
      </c>
      <c r="K40" s="56">
        <v>0</v>
      </c>
      <c r="L40" s="56">
        <v>0</v>
      </c>
      <c r="M40" s="56">
        <v>0</v>
      </c>
    </row>
    <row r="41" spans="1:13">
      <c r="A41" s="57" t="s">
        <v>1777</v>
      </c>
      <c r="B41" s="109" t="s">
        <v>4605</v>
      </c>
      <c r="C41" s="110" t="s">
        <v>4605</v>
      </c>
      <c r="D41" s="110" t="s">
        <v>4605</v>
      </c>
      <c r="E41" s="110" t="s">
        <v>4605</v>
      </c>
      <c r="F41" s="110" t="s">
        <v>4605</v>
      </c>
      <c r="G41" s="59">
        <v>0</v>
      </c>
      <c r="H41" s="110" t="s">
        <v>4605</v>
      </c>
      <c r="I41" s="59">
        <v>0</v>
      </c>
      <c r="J41" s="59">
        <v>0</v>
      </c>
      <c r="K41" s="110" t="s">
        <v>4605</v>
      </c>
      <c r="L41" s="58">
        <v>0</v>
      </c>
      <c r="M41" s="58">
        <v>0</v>
      </c>
    </row>
    <row r="42" spans="1:13">
      <c r="A42" t="s">
        <v>182</v>
      </c>
      <c r="B42" t="s">
        <v>182</v>
      </c>
      <c r="C42" s="110" t="s">
        <v>4605</v>
      </c>
      <c r="D42" s="110" t="s">
        <v>4605</v>
      </c>
      <c r="E42" t="s">
        <v>182</v>
      </c>
      <c r="F42" t="s">
        <v>182</v>
      </c>
      <c r="G42" s="55">
        <v>0</v>
      </c>
      <c r="H42" s="55">
        <v>0</v>
      </c>
      <c r="I42" s="110" t="s">
        <v>4605</v>
      </c>
      <c r="J42" s="55">
        <v>0</v>
      </c>
      <c r="K42" s="56">
        <v>0</v>
      </c>
      <c r="L42" s="56">
        <v>0</v>
      </c>
      <c r="M42" s="56">
        <v>0</v>
      </c>
    </row>
    <row r="43" spans="1:13">
      <c r="A43" s="57" t="s">
        <v>204</v>
      </c>
      <c r="B43" s="109" t="s">
        <v>4605</v>
      </c>
      <c r="C43" s="110" t="s">
        <v>4605</v>
      </c>
      <c r="D43" s="110" t="s">
        <v>4605</v>
      </c>
      <c r="E43" s="110" t="s">
        <v>4605</v>
      </c>
      <c r="F43" s="110" t="s">
        <v>4605</v>
      </c>
      <c r="G43" s="59">
        <v>14827973.67</v>
      </c>
      <c r="H43" s="110" t="s">
        <v>4605</v>
      </c>
      <c r="I43" s="59">
        <v>2.9249999999999998</v>
      </c>
      <c r="J43" s="59">
        <v>1625727.3993230178</v>
      </c>
      <c r="K43" s="110" t="s">
        <v>4605</v>
      </c>
      <c r="L43" s="58">
        <v>0.7319</v>
      </c>
      <c r="M43" s="58">
        <v>9.8699999999999996E-2</v>
      </c>
    </row>
    <row r="44" spans="1:13">
      <c r="A44" s="57" t="s">
        <v>1778</v>
      </c>
      <c r="B44" s="109" t="s">
        <v>4605</v>
      </c>
      <c r="C44" s="110" t="s">
        <v>4605</v>
      </c>
      <c r="D44" s="110" t="s">
        <v>4605</v>
      </c>
      <c r="E44" s="110" t="s">
        <v>4605</v>
      </c>
      <c r="F44" s="110" t="s">
        <v>4605</v>
      </c>
      <c r="G44" s="59">
        <v>14827973.67</v>
      </c>
      <c r="H44" s="110" t="s">
        <v>4605</v>
      </c>
      <c r="I44" s="59">
        <v>2.9249999999999998</v>
      </c>
      <c r="J44" s="59">
        <v>1625727.3993230178</v>
      </c>
      <c r="K44" s="110" t="s">
        <v>4605</v>
      </c>
      <c r="L44" s="58">
        <v>0.7319</v>
      </c>
      <c r="M44" s="58">
        <v>9.8699999999999996E-2</v>
      </c>
    </row>
    <row r="45" spans="1:13">
      <c r="A45" t="s">
        <v>1779</v>
      </c>
      <c r="B45" t="s">
        <v>1780</v>
      </c>
      <c r="C45" t="s">
        <v>1557</v>
      </c>
      <c r="D45" s="108" t="s">
        <v>4605</v>
      </c>
      <c r="E45" t="s">
        <v>1727</v>
      </c>
      <c r="F45" t="s">
        <v>100</v>
      </c>
      <c r="G45" s="55">
        <v>69357.78</v>
      </c>
      <c r="H45" s="55">
        <v>5335</v>
      </c>
      <c r="I45" s="55">
        <v>0</v>
      </c>
      <c r="J45" s="55">
        <v>13420.761641001</v>
      </c>
      <c r="K45" s="56">
        <v>0</v>
      </c>
      <c r="L45" s="56">
        <v>6.0000000000000001E-3</v>
      </c>
      <c r="M45" s="56">
        <v>8.0000000000000004E-4</v>
      </c>
    </row>
    <row r="46" spans="1:13">
      <c r="A46" t="s">
        <v>1781</v>
      </c>
      <c r="B46" t="s">
        <v>1782</v>
      </c>
      <c r="C46" t="s">
        <v>1557</v>
      </c>
      <c r="D46" s="108" t="s">
        <v>4605</v>
      </c>
      <c r="E46" t="s">
        <v>1727</v>
      </c>
      <c r="F46" t="s">
        <v>100</v>
      </c>
      <c r="G46" s="55">
        <v>167816.3</v>
      </c>
      <c r="H46" s="55">
        <v>6333</v>
      </c>
      <c r="I46" s="55">
        <v>0</v>
      </c>
      <c r="J46" s="55">
        <v>38547.053373932999</v>
      </c>
      <c r="K46" s="56">
        <v>6.9999999999999999E-4</v>
      </c>
      <c r="L46" s="56">
        <v>1.7399999999999999E-2</v>
      </c>
      <c r="M46" s="56">
        <v>2.3E-3</v>
      </c>
    </row>
    <row r="47" spans="1:13">
      <c r="A47" t="s">
        <v>1783</v>
      </c>
      <c r="B47" t="s">
        <v>1784</v>
      </c>
      <c r="C47" t="s">
        <v>108</v>
      </c>
      <c r="D47" s="108" t="s">
        <v>4605</v>
      </c>
      <c r="E47" t="s">
        <v>1727</v>
      </c>
      <c r="F47" t="s">
        <v>100</v>
      </c>
      <c r="G47" s="55">
        <v>499571.58</v>
      </c>
      <c r="H47" s="55">
        <v>6579.5999999999804</v>
      </c>
      <c r="I47" s="55">
        <v>0</v>
      </c>
      <c r="J47" s="55">
        <v>119218.806954945</v>
      </c>
      <c r="K47" s="56">
        <v>1.1299999999999999E-2</v>
      </c>
      <c r="L47" s="56">
        <v>5.3699999999999998E-2</v>
      </c>
      <c r="M47" s="56">
        <v>7.1999999999999998E-3</v>
      </c>
    </row>
    <row r="48" spans="1:13">
      <c r="A48" t="s">
        <v>1785</v>
      </c>
      <c r="B48" t="s">
        <v>1786</v>
      </c>
      <c r="C48" t="s">
        <v>108</v>
      </c>
      <c r="D48" s="108" t="s">
        <v>4605</v>
      </c>
      <c r="E48" t="s">
        <v>1727</v>
      </c>
      <c r="F48" t="s">
        <v>100</v>
      </c>
      <c r="G48" s="55">
        <v>380257.9</v>
      </c>
      <c r="H48" s="55">
        <v>1866.4799999999971</v>
      </c>
      <c r="I48" s="55">
        <v>0</v>
      </c>
      <c r="J48" s="55">
        <v>25742.406363513801</v>
      </c>
      <c r="K48" s="56">
        <v>0</v>
      </c>
      <c r="L48" s="56">
        <v>1.1599999999999999E-2</v>
      </c>
      <c r="M48" s="56">
        <v>1.6000000000000001E-3</v>
      </c>
    </row>
    <row r="49" spans="1:13">
      <c r="A49" t="s">
        <v>1787</v>
      </c>
      <c r="B49" t="s">
        <v>1788</v>
      </c>
      <c r="C49" t="s">
        <v>108</v>
      </c>
      <c r="D49" s="108" t="s">
        <v>4605</v>
      </c>
      <c r="E49" t="s">
        <v>1727</v>
      </c>
      <c r="F49" t="s">
        <v>100</v>
      </c>
      <c r="G49" s="55">
        <v>54053.19</v>
      </c>
      <c r="H49" s="55">
        <v>4831.8</v>
      </c>
      <c r="I49" s="55">
        <v>0</v>
      </c>
      <c r="J49" s="55">
        <v>9472.7883588413406</v>
      </c>
      <c r="K49" s="56">
        <v>3.0999999999999999E-3</v>
      </c>
      <c r="L49" s="56">
        <v>4.3E-3</v>
      </c>
      <c r="M49" s="56">
        <v>5.9999999999999995E-4</v>
      </c>
    </row>
    <row r="50" spans="1:13">
      <c r="A50" t="s">
        <v>1789</v>
      </c>
      <c r="B50" t="s">
        <v>1790</v>
      </c>
      <c r="C50" t="s">
        <v>1557</v>
      </c>
      <c r="D50" s="108" t="s">
        <v>4605</v>
      </c>
      <c r="E50" t="s">
        <v>1727</v>
      </c>
      <c r="F50" t="s">
        <v>100</v>
      </c>
      <c r="G50" s="55">
        <v>43135.01</v>
      </c>
      <c r="H50" s="55">
        <v>40564</v>
      </c>
      <c r="I50" s="55">
        <v>0</v>
      </c>
      <c r="J50" s="55">
        <v>63462.654350362798</v>
      </c>
      <c r="K50" s="56">
        <v>2.3999999999999998E-3</v>
      </c>
      <c r="L50" s="56">
        <v>2.86E-2</v>
      </c>
      <c r="M50" s="56">
        <v>3.8999999999999998E-3</v>
      </c>
    </row>
    <row r="51" spans="1:13">
      <c r="A51" t="s">
        <v>1791</v>
      </c>
      <c r="B51" t="s">
        <v>1792</v>
      </c>
      <c r="C51" t="s">
        <v>1722</v>
      </c>
      <c r="D51" s="108" t="s">
        <v>4605</v>
      </c>
      <c r="E51" t="s">
        <v>1727</v>
      </c>
      <c r="F51" t="s">
        <v>100</v>
      </c>
      <c r="G51" s="55">
        <v>3220303.62</v>
      </c>
      <c r="H51" s="55">
        <v>855.35000000000014</v>
      </c>
      <c r="I51" s="55">
        <v>0</v>
      </c>
      <c r="J51" s="55">
        <v>99905.232658581095</v>
      </c>
      <c r="K51" s="56">
        <v>3.7000000000000002E-3</v>
      </c>
      <c r="L51" s="56">
        <v>4.4999999999999998E-2</v>
      </c>
      <c r="M51" s="56">
        <v>6.1000000000000004E-3</v>
      </c>
    </row>
    <row r="52" spans="1:13">
      <c r="A52" t="s">
        <v>1793</v>
      </c>
      <c r="B52" t="s">
        <v>1794</v>
      </c>
      <c r="C52" t="s">
        <v>1722</v>
      </c>
      <c r="D52" s="108" t="s">
        <v>4605</v>
      </c>
      <c r="E52" t="s">
        <v>1727</v>
      </c>
      <c r="F52" t="s">
        <v>100</v>
      </c>
      <c r="G52" s="55">
        <v>930217.68</v>
      </c>
      <c r="H52" s="55">
        <v>1064</v>
      </c>
      <c r="I52" s="55">
        <v>0</v>
      </c>
      <c r="J52" s="55">
        <v>35898.2909498304</v>
      </c>
      <c r="K52" s="56">
        <v>4.0000000000000001E-3</v>
      </c>
      <c r="L52" s="56">
        <v>1.6199999999999999E-2</v>
      </c>
      <c r="M52" s="56">
        <v>2.2000000000000001E-3</v>
      </c>
    </row>
    <row r="53" spans="1:13">
      <c r="A53" t="s">
        <v>1795</v>
      </c>
      <c r="B53" t="s">
        <v>1796</v>
      </c>
      <c r="C53" t="s">
        <v>108</v>
      </c>
      <c r="D53" s="108" t="s">
        <v>4605</v>
      </c>
      <c r="E53" t="s">
        <v>1727</v>
      </c>
      <c r="F53" t="s">
        <v>100</v>
      </c>
      <c r="G53" s="55">
        <v>164282.73000000001</v>
      </c>
      <c r="H53" s="55">
        <v>4281.4999999999918</v>
      </c>
      <c r="I53" s="55">
        <v>0</v>
      </c>
      <c r="J53" s="55">
        <v>25511.465963113598</v>
      </c>
      <c r="K53" s="56">
        <v>2.5999999999999999E-3</v>
      </c>
      <c r="L53" s="56">
        <v>1.15E-2</v>
      </c>
      <c r="M53" s="56">
        <v>1.5E-3</v>
      </c>
    </row>
    <row r="54" spans="1:13">
      <c r="A54" t="s">
        <v>1797</v>
      </c>
      <c r="B54" t="s">
        <v>1798</v>
      </c>
      <c r="C54" t="s">
        <v>1722</v>
      </c>
      <c r="D54" s="108" t="s">
        <v>4605</v>
      </c>
      <c r="E54" t="s">
        <v>1727</v>
      </c>
      <c r="F54" t="s">
        <v>100</v>
      </c>
      <c r="G54" s="55">
        <v>1025457.2</v>
      </c>
      <c r="H54" s="55">
        <v>491.97000000000054</v>
      </c>
      <c r="I54" s="55">
        <v>0</v>
      </c>
      <c r="J54" s="55">
        <v>18298.003860868699</v>
      </c>
      <c r="K54" s="56">
        <v>9.4999999999999998E-3</v>
      </c>
      <c r="L54" s="56">
        <v>8.2000000000000007E-3</v>
      </c>
      <c r="M54" s="56">
        <v>1.1000000000000001E-3</v>
      </c>
    </row>
    <row r="55" spans="1:13">
      <c r="A55" t="s">
        <v>1799</v>
      </c>
      <c r="B55" t="s">
        <v>1800</v>
      </c>
      <c r="C55" t="s">
        <v>1722</v>
      </c>
      <c r="D55" s="108" t="s">
        <v>4605</v>
      </c>
      <c r="E55" t="s">
        <v>1727</v>
      </c>
      <c r="F55" t="s">
        <v>100</v>
      </c>
      <c r="G55" s="55">
        <v>119796.95</v>
      </c>
      <c r="H55" s="55">
        <v>3962.7500000000059</v>
      </c>
      <c r="I55" s="55">
        <v>0</v>
      </c>
      <c r="J55" s="55">
        <v>17218.2889382254</v>
      </c>
      <c r="K55" s="56">
        <v>1.1999999999999999E-3</v>
      </c>
      <c r="L55" s="56">
        <v>7.7999999999999996E-3</v>
      </c>
      <c r="M55" s="56">
        <v>1E-3</v>
      </c>
    </row>
    <row r="56" spans="1:13">
      <c r="A56" t="s">
        <v>1801</v>
      </c>
      <c r="B56" t="s">
        <v>1802</v>
      </c>
      <c r="C56" t="s">
        <v>108</v>
      </c>
      <c r="D56" s="108" t="s">
        <v>4605</v>
      </c>
      <c r="E56" t="s">
        <v>1727</v>
      </c>
      <c r="F56" t="s">
        <v>102</v>
      </c>
      <c r="G56" s="55">
        <v>911361.92</v>
      </c>
      <c r="H56" s="55">
        <v>690</v>
      </c>
      <c r="I56" s="55">
        <v>0</v>
      </c>
      <c r="J56" s="55">
        <v>25226.534400076798</v>
      </c>
      <c r="K56" s="56">
        <v>4.3E-3</v>
      </c>
      <c r="L56" s="56">
        <v>1.14E-2</v>
      </c>
      <c r="M56" s="56">
        <v>1.5E-3</v>
      </c>
    </row>
    <row r="57" spans="1:13">
      <c r="A57" t="s">
        <v>1803</v>
      </c>
      <c r="B57" t="s">
        <v>1804</v>
      </c>
      <c r="C57" t="s">
        <v>108</v>
      </c>
      <c r="D57" s="108" t="s">
        <v>4605</v>
      </c>
      <c r="E57" t="s">
        <v>1727</v>
      </c>
      <c r="F57" t="s">
        <v>100</v>
      </c>
      <c r="G57" s="55">
        <v>590813.93000000005</v>
      </c>
      <c r="H57" s="55">
        <v>772.45000000000027</v>
      </c>
      <c r="I57" s="55">
        <v>0</v>
      </c>
      <c r="J57" s="55">
        <v>16552.692967687701</v>
      </c>
      <c r="K57" s="56">
        <v>1.6000000000000001E-3</v>
      </c>
      <c r="L57" s="56">
        <v>7.4999999999999997E-3</v>
      </c>
      <c r="M57" s="56">
        <v>1E-3</v>
      </c>
    </row>
    <row r="58" spans="1:13">
      <c r="A58" t="s">
        <v>1805</v>
      </c>
      <c r="B58" t="s">
        <v>1806</v>
      </c>
      <c r="C58" t="s">
        <v>1557</v>
      </c>
      <c r="D58" s="108" t="s">
        <v>4605</v>
      </c>
      <c r="E58" t="s">
        <v>1727</v>
      </c>
      <c r="F58" t="s">
        <v>100</v>
      </c>
      <c r="G58" s="55">
        <v>21998.39</v>
      </c>
      <c r="H58" s="55">
        <v>5397</v>
      </c>
      <c r="I58" s="55">
        <v>0</v>
      </c>
      <c r="J58" s="55">
        <v>4306.1670238040997</v>
      </c>
      <c r="K58" s="56">
        <v>2.0000000000000001E-4</v>
      </c>
      <c r="L58" s="56">
        <v>1.9E-3</v>
      </c>
      <c r="M58" s="56">
        <v>2.9999999999999997E-4</v>
      </c>
    </row>
    <row r="59" spans="1:13">
      <c r="A59" t="s">
        <v>1807</v>
      </c>
      <c r="B59" t="s">
        <v>1808</v>
      </c>
      <c r="C59" t="s">
        <v>108</v>
      </c>
      <c r="D59" s="108" t="s">
        <v>4605</v>
      </c>
      <c r="E59" t="s">
        <v>1727</v>
      </c>
      <c r="F59" t="s">
        <v>100</v>
      </c>
      <c r="G59" s="55">
        <v>609669.69999999995</v>
      </c>
      <c r="H59" s="55">
        <v>567.1499999999977</v>
      </c>
      <c r="I59" s="55">
        <v>0</v>
      </c>
      <c r="J59" s="55">
        <v>12541.229158775801</v>
      </c>
      <c r="K59" s="56">
        <v>2.0199999999999999E-2</v>
      </c>
      <c r="L59" s="56">
        <v>5.5999999999999999E-3</v>
      </c>
      <c r="M59" s="56">
        <v>8.0000000000000004E-4</v>
      </c>
    </row>
    <row r="60" spans="1:13">
      <c r="A60" t="s">
        <v>1809</v>
      </c>
      <c r="B60" t="s">
        <v>1810</v>
      </c>
      <c r="C60" t="s">
        <v>108</v>
      </c>
      <c r="D60" s="108" t="s">
        <v>4605</v>
      </c>
      <c r="E60" t="s">
        <v>1727</v>
      </c>
      <c r="F60" t="s">
        <v>102</v>
      </c>
      <c r="G60" s="55">
        <v>1076251.74</v>
      </c>
      <c r="H60" s="55">
        <v>2972.4999999999909</v>
      </c>
      <c r="I60" s="55">
        <v>0</v>
      </c>
      <c r="J60" s="55">
        <v>128337.434248469</v>
      </c>
      <c r="K60" s="56">
        <v>4.4000000000000003E-3</v>
      </c>
      <c r="L60" s="56">
        <v>5.7799999999999997E-2</v>
      </c>
      <c r="M60" s="56">
        <v>7.7999999999999996E-3</v>
      </c>
    </row>
    <row r="61" spans="1:13">
      <c r="A61" t="s">
        <v>1811</v>
      </c>
      <c r="B61" t="s">
        <v>1812</v>
      </c>
      <c r="C61" t="s">
        <v>1557</v>
      </c>
      <c r="D61" s="108" t="s">
        <v>4605</v>
      </c>
      <c r="E61" t="s">
        <v>1727</v>
      </c>
      <c r="F61" t="s">
        <v>100</v>
      </c>
      <c r="G61" s="55">
        <v>134320.48000000001</v>
      </c>
      <c r="H61" s="55">
        <v>7266</v>
      </c>
      <c r="I61" s="55">
        <v>0</v>
      </c>
      <c r="J61" s="55">
        <v>35398.526480553599</v>
      </c>
      <c r="K61" s="56">
        <v>6.9999999999999999E-4</v>
      </c>
      <c r="L61" s="56">
        <v>1.5900000000000001E-2</v>
      </c>
      <c r="M61" s="56">
        <v>2.0999999999999999E-3</v>
      </c>
    </row>
    <row r="62" spans="1:13">
      <c r="A62" t="s">
        <v>1813</v>
      </c>
      <c r="B62" t="s">
        <v>1814</v>
      </c>
      <c r="C62" t="s">
        <v>1557</v>
      </c>
      <c r="D62" s="108" t="s">
        <v>4605</v>
      </c>
      <c r="E62" t="s">
        <v>1727</v>
      </c>
      <c r="F62" t="s">
        <v>100</v>
      </c>
      <c r="G62" s="55">
        <v>173787.29</v>
      </c>
      <c r="H62" s="55">
        <v>3487.9799999999946</v>
      </c>
      <c r="I62" s="55">
        <v>2.9249999999999998</v>
      </c>
      <c r="J62" s="55">
        <v>21988.587283650199</v>
      </c>
      <c r="K62" s="56">
        <v>0</v>
      </c>
      <c r="L62" s="56">
        <v>9.9000000000000008E-3</v>
      </c>
      <c r="M62" s="56">
        <v>1.2999999999999999E-3</v>
      </c>
    </row>
    <row r="63" spans="1:13">
      <c r="A63" t="s">
        <v>1815</v>
      </c>
      <c r="B63" t="s">
        <v>1816</v>
      </c>
      <c r="C63" t="s">
        <v>108</v>
      </c>
      <c r="D63" s="108" t="s">
        <v>4605</v>
      </c>
      <c r="E63" t="s">
        <v>1727</v>
      </c>
      <c r="F63" t="s">
        <v>105</v>
      </c>
      <c r="G63" s="55">
        <v>242830.5</v>
      </c>
      <c r="H63" s="55">
        <v>5340</v>
      </c>
      <c r="I63" s="55">
        <v>0</v>
      </c>
      <c r="J63" s="55">
        <v>35518.31700417</v>
      </c>
      <c r="K63" s="56">
        <v>3.5999999999999999E-3</v>
      </c>
      <c r="L63" s="56">
        <v>1.6E-2</v>
      </c>
      <c r="M63" s="56">
        <v>2.2000000000000001E-3</v>
      </c>
    </row>
    <row r="64" spans="1:13">
      <c r="A64" t="s">
        <v>1817</v>
      </c>
      <c r="B64" t="s">
        <v>1818</v>
      </c>
      <c r="C64" t="s">
        <v>1722</v>
      </c>
      <c r="D64" s="108" t="s">
        <v>4605</v>
      </c>
      <c r="E64" t="s">
        <v>1727</v>
      </c>
      <c r="F64" t="s">
        <v>100</v>
      </c>
      <c r="G64" s="55">
        <v>587671.31000000006</v>
      </c>
      <c r="H64" s="55">
        <v>1022.2499999999989</v>
      </c>
      <c r="I64" s="55">
        <v>0</v>
      </c>
      <c r="J64" s="55">
        <v>21789.093568404802</v>
      </c>
      <c r="K64" s="56">
        <v>2.7000000000000001E-3</v>
      </c>
      <c r="L64" s="56">
        <v>9.7999999999999997E-3</v>
      </c>
      <c r="M64" s="56">
        <v>1.2999999999999999E-3</v>
      </c>
    </row>
    <row r="65" spans="1:13">
      <c r="A65" t="s">
        <v>1819</v>
      </c>
      <c r="B65" t="s">
        <v>1820</v>
      </c>
      <c r="C65" t="s">
        <v>108</v>
      </c>
      <c r="D65" s="108" t="s">
        <v>4605</v>
      </c>
      <c r="E65" t="s">
        <v>1727</v>
      </c>
      <c r="F65" t="s">
        <v>100</v>
      </c>
      <c r="G65" s="55">
        <v>83279.62</v>
      </c>
      <c r="H65" s="55">
        <v>4819</v>
      </c>
      <c r="I65" s="55">
        <v>0</v>
      </c>
      <c r="J65" s="55">
        <v>14556.039208050601</v>
      </c>
      <c r="K65" s="56">
        <v>8.8999999999999999E-3</v>
      </c>
      <c r="L65" s="56">
        <v>6.6E-3</v>
      </c>
      <c r="M65" s="56">
        <v>8.9999999999999998E-4</v>
      </c>
    </row>
    <row r="66" spans="1:13">
      <c r="A66" t="s">
        <v>1821</v>
      </c>
      <c r="B66" t="s">
        <v>1822</v>
      </c>
      <c r="C66" t="s">
        <v>1557</v>
      </c>
      <c r="D66" s="108" t="s">
        <v>4605</v>
      </c>
      <c r="E66" t="s">
        <v>1727</v>
      </c>
      <c r="F66" t="s">
        <v>100</v>
      </c>
      <c r="G66" s="55">
        <v>235319.93</v>
      </c>
      <c r="H66" s="55">
        <v>6526.4999999999945</v>
      </c>
      <c r="I66" s="55">
        <v>0</v>
      </c>
      <c r="J66" s="55">
        <v>55704.029024469099</v>
      </c>
      <c r="K66" s="56">
        <v>7.0000000000000001E-3</v>
      </c>
      <c r="L66" s="56">
        <v>2.5100000000000001E-2</v>
      </c>
      <c r="M66" s="56">
        <v>3.3999999999999998E-3</v>
      </c>
    </row>
    <row r="67" spans="1:13">
      <c r="A67" t="s">
        <v>1823</v>
      </c>
      <c r="B67" t="s">
        <v>1824</v>
      </c>
      <c r="C67" t="s">
        <v>1722</v>
      </c>
      <c r="D67" s="108" t="s">
        <v>4605</v>
      </c>
      <c r="E67" t="s">
        <v>1727</v>
      </c>
      <c r="F67" t="s">
        <v>100</v>
      </c>
      <c r="G67" s="55">
        <v>14166.96</v>
      </c>
      <c r="H67" s="55">
        <v>93137</v>
      </c>
      <c r="I67" s="55">
        <v>0</v>
      </c>
      <c r="J67" s="55">
        <v>47857.109928170401</v>
      </c>
      <c r="K67" s="56">
        <v>8.0000000000000004E-4</v>
      </c>
      <c r="L67" s="56">
        <v>2.1499999999999998E-2</v>
      </c>
      <c r="M67" s="56">
        <v>2.8999999999999998E-3</v>
      </c>
    </row>
    <row r="68" spans="1:13">
      <c r="A68" t="s">
        <v>1825</v>
      </c>
      <c r="B68" t="s">
        <v>1826</v>
      </c>
      <c r="C68" t="s">
        <v>108</v>
      </c>
      <c r="D68" s="108" t="s">
        <v>4605</v>
      </c>
      <c r="E68" t="s">
        <v>1727</v>
      </c>
      <c r="F68" t="s">
        <v>102</v>
      </c>
      <c r="G68" s="55">
        <v>203669.21</v>
      </c>
      <c r="H68" s="55">
        <v>21775</v>
      </c>
      <c r="I68" s="55">
        <v>0</v>
      </c>
      <c r="J68" s="55">
        <v>177910.329967539</v>
      </c>
      <c r="K68" s="56">
        <v>7.1999999999999998E-3</v>
      </c>
      <c r="L68" s="56">
        <v>8.0100000000000005E-2</v>
      </c>
      <c r="M68" s="56">
        <v>1.0800000000000001E-2</v>
      </c>
    </row>
    <row r="69" spans="1:13">
      <c r="A69" t="s">
        <v>1827</v>
      </c>
      <c r="B69" t="s">
        <v>1828</v>
      </c>
      <c r="C69" t="s">
        <v>108</v>
      </c>
      <c r="D69" s="108" t="s">
        <v>4605</v>
      </c>
      <c r="E69" t="s">
        <v>1727</v>
      </c>
      <c r="F69" t="s">
        <v>102</v>
      </c>
      <c r="G69" s="55">
        <v>125390.83</v>
      </c>
      <c r="H69" s="55">
        <v>9116.7000000000044</v>
      </c>
      <c r="I69" s="55">
        <v>0</v>
      </c>
      <c r="J69" s="55">
        <v>45858.6286617039</v>
      </c>
      <c r="K69" s="56">
        <v>2.2200000000000001E-2</v>
      </c>
      <c r="L69" s="56">
        <v>2.06E-2</v>
      </c>
      <c r="M69" s="56">
        <v>2.8E-3</v>
      </c>
    </row>
    <row r="70" spans="1:13">
      <c r="A70" t="s">
        <v>1829</v>
      </c>
      <c r="B70" t="s">
        <v>1830</v>
      </c>
      <c r="C70" t="s">
        <v>108</v>
      </c>
      <c r="D70" s="108" t="s">
        <v>4605</v>
      </c>
      <c r="E70" t="s">
        <v>1727</v>
      </c>
      <c r="F70" t="s">
        <v>102</v>
      </c>
      <c r="G70" s="55">
        <v>195886.18</v>
      </c>
      <c r="H70" s="55">
        <v>2553.7999999999943</v>
      </c>
      <c r="I70" s="55">
        <v>0</v>
      </c>
      <c r="J70" s="55">
        <v>20068.194538032101</v>
      </c>
      <c r="K70" s="56">
        <v>6.7000000000000002E-3</v>
      </c>
      <c r="L70" s="56">
        <v>8.9999999999999993E-3</v>
      </c>
      <c r="M70" s="56">
        <v>1.1999999999999999E-3</v>
      </c>
    </row>
    <row r="71" spans="1:13">
      <c r="A71" t="s">
        <v>1831</v>
      </c>
      <c r="B71" t="s">
        <v>1832</v>
      </c>
      <c r="C71" t="s">
        <v>1833</v>
      </c>
      <c r="D71" s="108" t="s">
        <v>4605</v>
      </c>
      <c r="E71" t="s">
        <v>1727</v>
      </c>
      <c r="F71" t="s">
        <v>168</v>
      </c>
      <c r="G71" s="55">
        <v>1399717.34</v>
      </c>
      <c r="H71" s="55">
        <v>247449.99999999997</v>
      </c>
      <c r="I71" s="55">
        <v>0</v>
      </c>
      <c r="J71" s="55">
        <v>88796.327501087697</v>
      </c>
      <c r="K71" s="56">
        <v>2.0000000000000001E-4</v>
      </c>
      <c r="L71" s="56">
        <v>0.04</v>
      </c>
      <c r="M71" s="56">
        <v>5.4000000000000003E-3</v>
      </c>
    </row>
    <row r="72" spans="1:13">
      <c r="A72" t="s">
        <v>1834</v>
      </c>
      <c r="B72" t="s">
        <v>1835</v>
      </c>
      <c r="C72" t="s">
        <v>108</v>
      </c>
      <c r="D72" s="108" t="s">
        <v>4605</v>
      </c>
      <c r="E72" t="s">
        <v>1727</v>
      </c>
      <c r="F72" t="s">
        <v>102</v>
      </c>
      <c r="G72" s="55">
        <v>24047.26</v>
      </c>
      <c r="H72" s="55">
        <v>19498.000000000022</v>
      </c>
      <c r="I72" s="55">
        <v>0</v>
      </c>
      <c r="J72" s="55">
        <v>18809.3283423557</v>
      </c>
      <c r="K72" s="56">
        <v>4.4000000000000003E-3</v>
      </c>
      <c r="L72" s="56">
        <v>8.5000000000000006E-3</v>
      </c>
      <c r="M72" s="56">
        <v>1.1000000000000001E-3</v>
      </c>
    </row>
    <row r="73" spans="1:13">
      <c r="A73" t="s">
        <v>1836</v>
      </c>
      <c r="B73" t="s">
        <v>1837</v>
      </c>
      <c r="C73" t="s">
        <v>1557</v>
      </c>
      <c r="D73" s="108" t="s">
        <v>4605</v>
      </c>
      <c r="E73" t="s">
        <v>1727</v>
      </c>
      <c r="F73" t="s">
        <v>100</v>
      </c>
      <c r="G73" s="55">
        <v>42231.51</v>
      </c>
      <c r="H73" s="55">
        <v>17881</v>
      </c>
      <c r="I73" s="55">
        <v>0</v>
      </c>
      <c r="J73" s="55">
        <v>27388.986931343701</v>
      </c>
      <c r="K73" s="56">
        <v>4.0000000000000002E-4</v>
      </c>
      <c r="L73" s="56">
        <v>1.23E-2</v>
      </c>
      <c r="M73" s="56">
        <v>1.6999999999999999E-3</v>
      </c>
    </row>
    <row r="74" spans="1:13">
      <c r="A74" t="s">
        <v>1838</v>
      </c>
      <c r="B74" t="s">
        <v>1839</v>
      </c>
      <c r="C74" t="s">
        <v>1557</v>
      </c>
      <c r="D74" s="108" t="s">
        <v>4605</v>
      </c>
      <c r="E74" t="s">
        <v>1727</v>
      </c>
      <c r="F74" t="s">
        <v>100</v>
      </c>
      <c r="G74" s="55">
        <v>159491.73000000001</v>
      </c>
      <c r="H74" s="55">
        <v>3760</v>
      </c>
      <c r="I74" s="55">
        <v>0</v>
      </c>
      <c r="J74" s="55">
        <v>21750.716577095998</v>
      </c>
      <c r="K74" s="56">
        <v>2.0000000000000001E-4</v>
      </c>
      <c r="L74" s="56">
        <v>9.7999999999999997E-3</v>
      </c>
      <c r="M74" s="56">
        <v>1.2999999999999999E-3</v>
      </c>
    </row>
    <row r="75" spans="1:13">
      <c r="A75" t="s">
        <v>1840</v>
      </c>
      <c r="B75" t="s">
        <v>1841</v>
      </c>
      <c r="C75" t="s">
        <v>1557</v>
      </c>
      <c r="D75" s="108" t="s">
        <v>4605</v>
      </c>
      <c r="E75" t="s">
        <v>1727</v>
      </c>
      <c r="F75" t="s">
        <v>100</v>
      </c>
      <c r="G75" s="55">
        <v>191511.71</v>
      </c>
      <c r="H75" s="55">
        <v>11399</v>
      </c>
      <c r="I75" s="55">
        <v>0</v>
      </c>
      <c r="J75" s="55">
        <v>79178.932697658296</v>
      </c>
      <c r="K75" s="56">
        <v>1.4E-3</v>
      </c>
      <c r="L75" s="56">
        <v>3.56E-2</v>
      </c>
      <c r="M75" s="56">
        <v>4.7999999999999996E-3</v>
      </c>
    </row>
    <row r="76" spans="1:13">
      <c r="A76" t="s">
        <v>1842</v>
      </c>
      <c r="B76" t="s">
        <v>1843</v>
      </c>
      <c r="C76" t="s">
        <v>1557</v>
      </c>
      <c r="D76" s="108" t="s">
        <v>4605</v>
      </c>
      <c r="E76" t="s">
        <v>1727</v>
      </c>
      <c r="F76" t="s">
        <v>100</v>
      </c>
      <c r="G76" s="55">
        <v>345689</v>
      </c>
      <c r="H76" s="55">
        <v>4006</v>
      </c>
      <c r="I76" s="55">
        <v>0</v>
      </c>
      <c r="J76" s="55">
        <v>50227.788960179998</v>
      </c>
      <c r="K76" s="56">
        <v>2.7000000000000001E-3</v>
      </c>
      <c r="L76" s="56">
        <v>2.2599999999999999E-2</v>
      </c>
      <c r="M76" s="56">
        <v>3.0000000000000001E-3</v>
      </c>
    </row>
    <row r="77" spans="1:13">
      <c r="A77" t="s">
        <v>1844</v>
      </c>
      <c r="B77" t="s">
        <v>1845</v>
      </c>
      <c r="C77" t="s">
        <v>1722</v>
      </c>
      <c r="D77" s="108" t="s">
        <v>4605</v>
      </c>
      <c r="E77" t="s">
        <v>1727</v>
      </c>
      <c r="F77" t="s">
        <v>100</v>
      </c>
      <c r="G77" s="55">
        <v>122091.07</v>
      </c>
      <c r="H77" s="55">
        <v>5893.5000000000109</v>
      </c>
      <c r="I77" s="55">
        <v>0</v>
      </c>
      <c r="J77" s="55">
        <v>26097.850762302201</v>
      </c>
      <c r="K77" s="56">
        <v>0</v>
      </c>
      <c r="L77" s="56">
        <v>1.17E-2</v>
      </c>
      <c r="M77" s="56">
        <v>1.6000000000000001E-3</v>
      </c>
    </row>
    <row r="78" spans="1:13">
      <c r="A78" t="s">
        <v>1846</v>
      </c>
      <c r="B78" t="s">
        <v>1847</v>
      </c>
      <c r="C78" t="s">
        <v>108</v>
      </c>
      <c r="D78" s="108" t="s">
        <v>4605</v>
      </c>
      <c r="E78" t="s">
        <v>1727</v>
      </c>
      <c r="F78" t="s">
        <v>102</v>
      </c>
      <c r="G78" s="55">
        <v>55875.91</v>
      </c>
      <c r="H78" s="55">
        <v>20075</v>
      </c>
      <c r="I78" s="55">
        <v>0</v>
      </c>
      <c r="J78" s="55">
        <v>44998.473961616997</v>
      </c>
      <c r="K78" s="56">
        <v>1.83E-2</v>
      </c>
      <c r="L78" s="56">
        <v>2.0299999999999999E-2</v>
      </c>
      <c r="M78" s="56">
        <v>2.7000000000000001E-3</v>
      </c>
    </row>
    <row r="79" spans="1:13">
      <c r="A79" t="s">
        <v>1848</v>
      </c>
      <c r="B79" t="s">
        <v>1849</v>
      </c>
      <c r="C79" t="s">
        <v>1557</v>
      </c>
      <c r="D79" s="108" t="s">
        <v>4605</v>
      </c>
      <c r="E79" t="s">
        <v>1727</v>
      </c>
      <c r="F79" t="s">
        <v>100</v>
      </c>
      <c r="G79" s="55">
        <v>49024.99</v>
      </c>
      <c r="H79" s="55">
        <v>4602</v>
      </c>
      <c r="I79" s="55">
        <v>0</v>
      </c>
      <c r="J79" s="55">
        <v>8182.9836543545998</v>
      </c>
      <c r="K79" s="56">
        <v>1.1999999999999999E-3</v>
      </c>
      <c r="L79" s="56">
        <v>3.7000000000000002E-3</v>
      </c>
      <c r="M79" s="56">
        <v>5.0000000000000001E-4</v>
      </c>
    </row>
    <row r="80" spans="1:13">
      <c r="A80" t="s">
        <v>1850</v>
      </c>
      <c r="B80" t="s">
        <v>1851</v>
      </c>
      <c r="C80" t="s">
        <v>1557</v>
      </c>
      <c r="D80" s="108" t="s">
        <v>4605</v>
      </c>
      <c r="E80" t="s">
        <v>1727</v>
      </c>
      <c r="F80" t="s">
        <v>100</v>
      </c>
      <c r="G80" s="55">
        <v>37649.120000000003</v>
      </c>
      <c r="H80" s="55">
        <v>8929</v>
      </c>
      <c r="I80" s="55">
        <v>0</v>
      </c>
      <c r="J80" s="55">
        <v>12192.849357249601</v>
      </c>
      <c r="K80" s="56">
        <v>4.0000000000000002E-4</v>
      </c>
      <c r="L80" s="56">
        <v>5.4999999999999997E-3</v>
      </c>
      <c r="M80" s="56">
        <v>6.9999999999999999E-4</v>
      </c>
    </row>
    <row r="81" spans="1:13">
      <c r="A81" t="s">
        <v>1852</v>
      </c>
      <c r="B81" t="s">
        <v>1853</v>
      </c>
      <c r="C81" t="s">
        <v>1722</v>
      </c>
      <c r="D81" s="108" t="s">
        <v>4605</v>
      </c>
      <c r="E81" t="s">
        <v>1727</v>
      </c>
      <c r="F81" t="s">
        <v>100</v>
      </c>
      <c r="G81" s="55">
        <v>260209.54</v>
      </c>
      <c r="H81" s="55">
        <v>3163.3749999999973</v>
      </c>
      <c r="I81" s="55">
        <v>0</v>
      </c>
      <c r="J81" s="55">
        <v>29855.300624981301</v>
      </c>
      <c r="K81" s="56">
        <v>1.38E-2</v>
      </c>
      <c r="L81" s="56">
        <v>1.34E-2</v>
      </c>
      <c r="M81" s="56">
        <v>1.8E-3</v>
      </c>
    </row>
    <row r="82" spans="1:13">
      <c r="A82" t="s">
        <v>1854</v>
      </c>
      <c r="B82" t="s">
        <v>1855</v>
      </c>
      <c r="C82" t="s">
        <v>1557</v>
      </c>
      <c r="D82" s="108" t="s">
        <v>4605</v>
      </c>
      <c r="E82" t="s">
        <v>1727</v>
      </c>
      <c r="F82" t="s">
        <v>100</v>
      </c>
      <c r="G82" s="55">
        <v>58638.41</v>
      </c>
      <c r="H82" s="55">
        <v>19248</v>
      </c>
      <c r="I82" s="55">
        <v>0</v>
      </c>
      <c r="J82" s="55">
        <v>40936.937635713599</v>
      </c>
      <c r="K82" s="56">
        <v>2.0000000000000001E-4</v>
      </c>
      <c r="L82" s="56">
        <v>1.84E-2</v>
      </c>
      <c r="M82" s="56">
        <v>2.5000000000000001E-3</v>
      </c>
    </row>
    <row r="83" spans="1:13">
      <c r="A83" t="s">
        <v>1856</v>
      </c>
      <c r="B83" t="s">
        <v>1857</v>
      </c>
      <c r="C83" t="s">
        <v>101</v>
      </c>
      <c r="D83" s="108" t="s">
        <v>4605</v>
      </c>
      <c r="E83" t="s">
        <v>1727</v>
      </c>
      <c r="F83" t="s">
        <v>107</v>
      </c>
      <c r="G83" s="55">
        <v>201128.15</v>
      </c>
      <c r="H83" s="55">
        <v>9440.9999999999891</v>
      </c>
      <c r="I83" s="55">
        <v>0</v>
      </c>
      <c r="J83" s="55">
        <v>47002.2554403049</v>
      </c>
      <c r="K83" s="56">
        <v>1.4E-3</v>
      </c>
      <c r="L83" s="56">
        <v>2.12E-2</v>
      </c>
      <c r="M83" s="56">
        <v>2.8999999999999998E-3</v>
      </c>
    </row>
    <row r="84" spans="1:13">
      <c r="A84" s="57" t="s">
        <v>1858</v>
      </c>
      <c r="B84" s="109" t="s">
        <v>4605</v>
      </c>
      <c r="C84" s="110" t="s">
        <v>4605</v>
      </c>
      <c r="D84" s="110" t="s">
        <v>4605</v>
      </c>
      <c r="E84" s="110" t="s">
        <v>4605</v>
      </c>
      <c r="F84" s="110" t="s">
        <v>4605</v>
      </c>
      <c r="G84" s="59">
        <v>0</v>
      </c>
      <c r="H84" s="110" t="s">
        <v>4605</v>
      </c>
      <c r="I84" s="59">
        <v>0</v>
      </c>
      <c r="J84" s="59">
        <v>0</v>
      </c>
      <c r="K84" s="110" t="s">
        <v>4605</v>
      </c>
      <c r="L84" s="58">
        <v>0</v>
      </c>
      <c r="M84" s="58">
        <v>0</v>
      </c>
    </row>
    <row r="85" spans="1:13">
      <c r="A85" t="s">
        <v>182</v>
      </c>
      <c r="B85" t="s">
        <v>182</v>
      </c>
      <c r="C85" s="110" t="s">
        <v>4605</v>
      </c>
      <c r="D85" s="110" t="s">
        <v>4605</v>
      </c>
      <c r="E85" t="s">
        <v>182</v>
      </c>
      <c r="F85" t="s">
        <v>182</v>
      </c>
      <c r="G85" s="55">
        <v>0</v>
      </c>
      <c r="H85" s="55">
        <v>0</v>
      </c>
      <c r="I85" s="110" t="s">
        <v>4605</v>
      </c>
      <c r="J85" s="55">
        <v>0</v>
      </c>
      <c r="K85" s="56">
        <v>0</v>
      </c>
      <c r="L85" s="56">
        <v>0</v>
      </c>
      <c r="M85" s="56">
        <v>0</v>
      </c>
    </row>
    <row r="86" spans="1:13">
      <c r="A86" s="57" t="s">
        <v>851</v>
      </c>
      <c r="B86" s="109" t="s">
        <v>4605</v>
      </c>
      <c r="C86" s="110" t="s">
        <v>4605</v>
      </c>
      <c r="D86" s="110" t="s">
        <v>4605</v>
      </c>
      <c r="E86" s="110" t="s">
        <v>4605</v>
      </c>
      <c r="F86" s="110" t="s">
        <v>4605</v>
      </c>
      <c r="G86" s="59">
        <v>0</v>
      </c>
      <c r="H86" s="110" t="s">
        <v>4605</v>
      </c>
      <c r="I86" s="59">
        <v>0</v>
      </c>
      <c r="J86" s="59">
        <v>0</v>
      </c>
      <c r="K86" s="110" t="s">
        <v>4605</v>
      </c>
      <c r="L86" s="58">
        <v>0</v>
      </c>
      <c r="M86" s="58">
        <v>0</v>
      </c>
    </row>
    <row r="87" spans="1:13">
      <c r="A87" t="s">
        <v>182</v>
      </c>
      <c r="B87" t="s">
        <v>182</v>
      </c>
      <c r="C87" s="110" t="s">
        <v>4605</v>
      </c>
      <c r="D87" s="110" t="s">
        <v>4605</v>
      </c>
      <c r="E87" t="s">
        <v>182</v>
      </c>
      <c r="F87" t="s">
        <v>182</v>
      </c>
      <c r="G87" s="55">
        <v>0</v>
      </c>
      <c r="H87" s="55">
        <v>0</v>
      </c>
      <c r="I87" s="110" t="s">
        <v>4605</v>
      </c>
      <c r="J87" s="55">
        <v>0</v>
      </c>
      <c r="K87" s="56">
        <v>0</v>
      </c>
      <c r="L87" s="56">
        <v>0</v>
      </c>
      <c r="M87" s="56">
        <v>0</v>
      </c>
    </row>
    <row r="88" spans="1:13">
      <c r="A88" s="57" t="s">
        <v>1777</v>
      </c>
      <c r="B88" s="109" t="s">
        <v>4605</v>
      </c>
      <c r="C88" s="110" t="s">
        <v>4605</v>
      </c>
      <c r="D88" s="110" t="s">
        <v>4605</v>
      </c>
      <c r="E88" s="110" t="s">
        <v>4605</v>
      </c>
      <c r="F88" s="110" t="s">
        <v>4605</v>
      </c>
      <c r="G88" s="59">
        <v>0</v>
      </c>
      <c r="H88" s="110" t="s">
        <v>4605</v>
      </c>
      <c r="I88" s="59">
        <v>0</v>
      </c>
      <c r="J88" s="59">
        <v>0</v>
      </c>
      <c r="K88" s="110" t="s">
        <v>4605</v>
      </c>
      <c r="L88" s="58">
        <v>0</v>
      </c>
      <c r="M88" s="58">
        <v>0</v>
      </c>
    </row>
    <row r="89" spans="1:13">
      <c r="A89" t="s">
        <v>182</v>
      </c>
      <c r="B89" t="s">
        <v>182</v>
      </c>
      <c r="C89" s="110" t="s">
        <v>4605</v>
      </c>
      <c r="D89" s="110" t="s">
        <v>4605</v>
      </c>
      <c r="E89" t="s">
        <v>182</v>
      </c>
      <c r="F89" t="s">
        <v>182</v>
      </c>
      <c r="G89" s="55">
        <v>0</v>
      </c>
      <c r="H89" s="55">
        <v>0</v>
      </c>
      <c r="I89" s="110" t="s">
        <v>4605</v>
      </c>
      <c r="J89" s="55">
        <v>0</v>
      </c>
      <c r="K89" s="56">
        <v>0</v>
      </c>
      <c r="L89" s="56">
        <v>0</v>
      </c>
      <c r="M89" s="56">
        <v>0</v>
      </c>
    </row>
    <row r="90" spans="1:13">
      <c r="A90" t="s">
        <v>206</v>
      </c>
      <c r="B90" s="109" t="s">
        <v>4605</v>
      </c>
      <c r="C90" s="110" t="s">
        <v>4605</v>
      </c>
      <c r="D90" s="110" t="s">
        <v>4605</v>
      </c>
      <c r="E90" s="110" t="s">
        <v>4605</v>
      </c>
      <c r="F90" s="110" t="s">
        <v>4605</v>
      </c>
      <c r="G90" s="110" t="s">
        <v>4605</v>
      </c>
      <c r="H90" s="110" t="s">
        <v>4605</v>
      </c>
      <c r="I90" s="110" t="s">
        <v>4605</v>
      </c>
      <c r="J90" s="110" t="s">
        <v>4605</v>
      </c>
      <c r="K90" s="110" t="s">
        <v>4605</v>
      </c>
      <c r="L90" s="110" t="s">
        <v>4605</v>
      </c>
      <c r="M90" s="110" t="s">
        <v>4605</v>
      </c>
    </row>
    <row r="91" spans="1:13">
      <c r="A91" t="s">
        <v>320</v>
      </c>
      <c r="B91" s="109" t="s">
        <v>4605</v>
      </c>
      <c r="C91" s="110" t="s">
        <v>4605</v>
      </c>
      <c r="D91" s="110" t="s">
        <v>4605</v>
      </c>
      <c r="E91" s="110" t="s">
        <v>4605</v>
      </c>
      <c r="F91" s="110" t="s">
        <v>4605</v>
      </c>
      <c r="G91" s="110" t="s">
        <v>4605</v>
      </c>
      <c r="H91" s="110" t="s">
        <v>4605</v>
      </c>
      <c r="I91" s="110" t="s">
        <v>4605</v>
      </c>
      <c r="J91" s="110" t="s">
        <v>4605</v>
      </c>
      <c r="K91" s="110" t="s">
        <v>4605</v>
      </c>
      <c r="L91" s="110" t="s">
        <v>4605</v>
      </c>
      <c r="M91" s="110" t="s">
        <v>4605</v>
      </c>
    </row>
    <row r="92" spans="1:13">
      <c r="A92" t="s">
        <v>321</v>
      </c>
      <c r="B92" s="109" t="s">
        <v>4605</v>
      </c>
      <c r="C92" s="110" t="s">
        <v>4605</v>
      </c>
      <c r="D92" s="110" t="s">
        <v>4605</v>
      </c>
      <c r="E92" s="110" t="s">
        <v>4605</v>
      </c>
      <c r="F92" s="110" t="s">
        <v>4605</v>
      </c>
      <c r="G92" s="110" t="s">
        <v>4605</v>
      </c>
      <c r="H92" s="110" t="s">
        <v>4605</v>
      </c>
      <c r="I92" s="110" t="s">
        <v>4605</v>
      </c>
      <c r="J92" s="110" t="s">
        <v>4605</v>
      </c>
      <c r="K92" s="110" t="s">
        <v>4605</v>
      </c>
      <c r="L92" s="110" t="s">
        <v>4605</v>
      </c>
      <c r="M92" s="110" t="s">
        <v>4605</v>
      </c>
    </row>
    <row r="93" spans="1:13">
      <c r="A93" t="s">
        <v>322</v>
      </c>
      <c r="B93" s="109" t="s">
        <v>4605</v>
      </c>
      <c r="C93" s="110" t="s">
        <v>4605</v>
      </c>
      <c r="D93" s="110" t="s">
        <v>4605</v>
      </c>
      <c r="E93" s="110" t="s">
        <v>4605</v>
      </c>
      <c r="F93" s="110" t="s">
        <v>4605</v>
      </c>
      <c r="G93" s="110" t="s">
        <v>4605</v>
      </c>
      <c r="H93" s="110" t="s">
        <v>4605</v>
      </c>
      <c r="I93" s="110" t="s">
        <v>4605</v>
      </c>
      <c r="J93" s="110" t="s">
        <v>4605</v>
      </c>
      <c r="K93" s="110" t="s">
        <v>4605</v>
      </c>
      <c r="L93" s="110" t="s">
        <v>4605</v>
      </c>
      <c r="M93" s="110" t="s">
        <v>4605</v>
      </c>
    </row>
    <row r="94" spans="1:13">
      <c r="A94" t="s">
        <v>323</v>
      </c>
      <c r="B94" s="109" t="s">
        <v>4605</v>
      </c>
      <c r="C94" s="110" t="s">
        <v>4605</v>
      </c>
      <c r="D94" s="110" t="s">
        <v>4605</v>
      </c>
      <c r="E94" s="110" t="s">
        <v>4605</v>
      </c>
      <c r="F94" s="110" t="s">
        <v>4605</v>
      </c>
      <c r="G94" s="110" t="s">
        <v>4605</v>
      </c>
      <c r="H94" s="110" t="s">
        <v>4605</v>
      </c>
      <c r="I94" s="110" t="s">
        <v>4605</v>
      </c>
      <c r="J94" s="110" t="s">
        <v>4605</v>
      </c>
      <c r="K94" s="110" t="s">
        <v>4605</v>
      </c>
      <c r="L94" s="110" t="s">
        <v>4605</v>
      </c>
      <c r="M94" s="110" t="s">
        <v>4605</v>
      </c>
    </row>
    <row r="95" spans="1:13" hidden="1">
      <c r="C95" s="13"/>
      <c r="D95" s="13"/>
      <c r="E95" s="13"/>
      <c r="F95" s="13"/>
    </row>
    <row r="96" spans="1:13" hidden="1">
      <c r="C96" s="13"/>
      <c r="D96" s="13"/>
      <c r="E96" s="13"/>
      <c r="F96" s="13"/>
    </row>
    <row r="97" spans="3:6" hidden="1">
      <c r="C97" s="13"/>
      <c r="D97" s="13"/>
      <c r="E97" s="13"/>
      <c r="F97" s="13"/>
    </row>
    <row r="98" spans="3:6" hidden="1">
      <c r="C98" s="13"/>
      <c r="D98" s="13"/>
      <c r="E98" s="13"/>
      <c r="F98" s="13"/>
    </row>
    <row r="99" spans="3:6" hidden="1">
      <c r="C99" s="13"/>
      <c r="D99" s="13"/>
      <c r="E99" s="13"/>
      <c r="F99" s="13"/>
    </row>
    <row r="100" spans="3:6" hidden="1">
      <c r="C100" s="13"/>
      <c r="D100" s="13"/>
      <c r="E100" s="13"/>
      <c r="F100" s="13"/>
    </row>
    <row r="101" spans="3:6" hidden="1">
      <c r="C101" s="13"/>
      <c r="D101" s="13"/>
      <c r="E101" s="13"/>
      <c r="F101" s="13"/>
    </row>
    <row r="102" spans="3:6" hidden="1">
      <c r="C102" s="13"/>
      <c r="D102" s="13"/>
      <c r="E102" s="13"/>
      <c r="F102" s="13"/>
    </row>
    <row r="103" spans="3:6" hidden="1">
      <c r="C103" s="13"/>
      <c r="D103" s="13"/>
      <c r="E103" s="13"/>
      <c r="F103" s="13"/>
    </row>
    <row r="104" spans="3:6" hidden="1">
      <c r="C104" s="13"/>
      <c r="D104" s="13"/>
      <c r="E104" s="13"/>
      <c r="F104" s="13"/>
    </row>
    <row r="105" spans="3:6" hidden="1">
      <c r="C105" s="13"/>
      <c r="D105" s="13"/>
      <c r="E105" s="13"/>
      <c r="F105" s="13"/>
    </row>
    <row r="106" spans="3:6" hidden="1">
      <c r="C106" s="13"/>
      <c r="D106" s="13"/>
      <c r="E106" s="13"/>
      <c r="F106" s="13"/>
    </row>
    <row r="107" spans="3:6" hidden="1">
      <c r="C107" s="13"/>
      <c r="D107" s="13"/>
      <c r="E107" s="13"/>
      <c r="F107" s="13"/>
    </row>
    <row r="108" spans="3:6" hidden="1">
      <c r="C108" s="13"/>
      <c r="D108" s="13"/>
      <c r="E108" s="13"/>
      <c r="F108" s="13"/>
    </row>
    <row r="109" spans="3:6" hidden="1">
      <c r="C109" s="13"/>
      <c r="D109" s="13"/>
      <c r="E109" s="13"/>
      <c r="F109" s="13"/>
    </row>
    <row r="110" spans="3:6" hidden="1">
      <c r="C110" s="13"/>
      <c r="D110" s="13"/>
      <c r="E110" s="13"/>
      <c r="F110" s="13"/>
    </row>
    <row r="111" spans="3:6" hidden="1">
      <c r="C111" s="13"/>
      <c r="D111" s="13"/>
      <c r="E111" s="13"/>
      <c r="F111" s="13"/>
    </row>
    <row r="112" spans="3:6" hidden="1">
      <c r="C112" s="13"/>
      <c r="D112" s="13"/>
      <c r="E112" s="13"/>
      <c r="F112" s="13"/>
    </row>
    <row r="113" spans="3:6" hidden="1">
      <c r="C113" s="13"/>
      <c r="D113" s="13"/>
      <c r="E113" s="13"/>
      <c r="F113" s="13"/>
    </row>
    <row r="114" spans="3:6" hidden="1">
      <c r="C114" s="13"/>
      <c r="D114" s="13"/>
      <c r="E114" s="13"/>
      <c r="F114" s="13"/>
    </row>
    <row r="115" spans="3:6" hidden="1">
      <c r="C115" s="13"/>
      <c r="D115" s="13"/>
      <c r="E115" s="13"/>
      <c r="F115" s="13"/>
    </row>
    <row r="116" spans="3:6" hidden="1">
      <c r="C116" s="13"/>
      <c r="D116" s="13"/>
      <c r="E116" s="13"/>
      <c r="F116" s="13"/>
    </row>
    <row r="117" spans="3:6" hidden="1">
      <c r="C117" s="13"/>
      <c r="D117" s="13"/>
      <c r="E117" s="13"/>
      <c r="F117" s="13"/>
    </row>
    <row r="118" spans="3:6" hidden="1">
      <c r="C118" s="13"/>
      <c r="D118" s="13"/>
      <c r="E118" s="13"/>
      <c r="F118" s="13"/>
    </row>
    <row r="119" spans="3:6" hidden="1">
      <c r="C119" s="13"/>
      <c r="D119" s="13"/>
      <c r="E119" s="13"/>
      <c r="F119" s="13"/>
    </row>
    <row r="120" spans="3:6" hidden="1">
      <c r="C120" s="13"/>
      <c r="D120" s="13"/>
      <c r="E120" s="13"/>
      <c r="F120" s="13"/>
    </row>
    <row r="121" spans="3:6" hidden="1">
      <c r="C121" s="13"/>
      <c r="D121" s="13"/>
      <c r="E121" s="13"/>
      <c r="F121" s="13"/>
    </row>
    <row r="122" spans="3:6" hidden="1">
      <c r="C122" s="13"/>
      <c r="D122" s="13"/>
      <c r="E122" s="13"/>
      <c r="F122" s="13"/>
    </row>
    <row r="123" spans="3:6" hidden="1">
      <c r="C123" s="13"/>
      <c r="D123" s="13"/>
      <c r="E123" s="13"/>
      <c r="F123" s="13"/>
    </row>
    <row r="124" spans="3:6" hidden="1">
      <c r="C124" s="13"/>
      <c r="D124" s="13"/>
      <c r="E124" s="13"/>
      <c r="F124" s="13"/>
    </row>
    <row r="125" spans="3:6" hidden="1">
      <c r="C125" s="13"/>
      <c r="D125" s="13"/>
      <c r="E125" s="13"/>
      <c r="F125" s="13"/>
    </row>
    <row r="126" spans="3:6" hidden="1">
      <c r="C126" s="13"/>
      <c r="D126" s="13"/>
      <c r="E126" s="13"/>
      <c r="F126" s="13"/>
    </row>
    <row r="127" spans="3:6" hidden="1">
      <c r="C127" s="13"/>
      <c r="D127" s="13"/>
      <c r="E127" s="13"/>
      <c r="F127" s="13"/>
    </row>
    <row r="128" spans="3:6" hidden="1">
      <c r="C128" s="13"/>
      <c r="D128" s="13"/>
      <c r="E128" s="13"/>
      <c r="F128" s="13"/>
    </row>
    <row r="129" spans="3:6" hidden="1">
      <c r="C129" s="13"/>
      <c r="D129" s="13"/>
      <c r="E129" s="13"/>
      <c r="F129" s="13"/>
    </row>
    <row r="130" spans="3:6" hidden="1">
      <c r="C130" s="13"/>
      <c r="D130" s="13"/>
      <c r="E130" s="13"/>
      <c r="F130" s="13"/>
    </row>
    <row r="131" spans="3:6" hidden="1">
      <c r="C131" s="13"/>
      <c r="D131" s="13"/>
      <c r="E131" s="13"/>
      <c r="F131" s="13"/>
    </row>
    <row r="132" spans="3:6" hidden="1">
      <c r="C132" s="13"/>
      <c r="D132" s="13"/>
      <c r="E132" s="13"/>
      <c r="F132" s="13"/>
    </row>
    <row r="133" spans="3:6" hidden="1">
      <c r="C133" s="13"/>
      <c r="D133" s="13"/>
      <c r="E133" s="13"/>
      <c r="F133" s="13"/>
    </row>
    <row r="134" spans="3:6" hidden="1">
      <c r="C134" s="13"/>
      <c r="D134" s="13"/>
      <c r="E134" s="13"/>
      <c r="F134" s="13"/>
    </row>
    <row r="135" spans="3:6" hidden="1">
      <c r="C135" s="13"/>
      <c r="D135" s="13"/>
      <c r="E135" s="13"/>
      <c r="F135" s="13"/>
    </row>
    <row r="136" spans="3:6" hidden="1">
      <c r="C136" s="13"/>
      <c r="D136" s="13"/>
      <c r="E136" s="13"/>
      <c r="F136" s="13"/>
    </row>
    <row r="137" spans="3:6" hidden="1">
      <c r="C137" s="13"/>
      <c r="D137" s="13"/>
      <c r="E137" s="13"/>
      <c r="F137" s="13"/>
    </row>
    <row r="138" spans="3:6" hidden="1">
      <c r="C138" s="13"/>
      <c r="D138" s="13"/>
      <c r="E138" s="13"/>
      <c r="F138" s="13"/>
    </row>
    <row r="139" spans="3:6" hidden="1">
      <c r="C139" s="13"/>
      <c r="D139" s="13"/>
      <c r="E139" s="13"/>
      <c r="F139" s="13"/>
    </row>
    <row r="140" spans="3:6" hidden="1">
      <c r="C140" s="13"/>
      <c r="D140" s="13"/>
      <c r="E140" s="13"/>
      <c r="F140" s="13"/>
    </row>
    <row r="141" spans="3:6" hidden="1">
      <c r="C141" s="13"/>
      <c r="D141" s="13"/>
      <c r="E141" s="13"/>
      <c r="F141" s="13"/>
    </row>
    <row r="142" spans="3:6" hidden="1">
      <c r="C142" s="13"/>
      <c r="D142" s="13"/>
      <c r="E142" s="13"/>
      <c r="F142" s="13"/>
    </row>
    <row r="143" spans="3:6" hidden="1">
      <c r="C143" s="13"/>
      <c r="D143" s="13"/>
      <c r="E143" s="13"/>
      <c r="F143" s="13"/>
    </row>
    <row r="144" spans="3:6" hidden="1">
      <c r="C144" s="13"/>
      <c r="D144" s="13"/>
      <c r="E144" s="13"/>
      <c r="F144" s="13"/>
    </row>
    <row r="145" spans="3:6" hidden="1">
      <c r="C145" s="13"/>
      <c r="D145" s="13"/>
      <c r="E145" s="13"/>
      <c r="F145" s="13"/>
    </row>
    <row r="146" spans="3:6" hidden="1">
      <c r="C146" s="13"/>
      <c r="D146" s="13"/>
      <c r="E146" s="13"/>
      <c r="F146" s="13"/>
    </row>
    <row r="147" spans="3:6" hidden="1">
      <c r="C147" s="13"/>
      <c r="D147" s="13"/>
      <c r="E147" s="13"/>
      <c r="F147" s="13"/>
    </row>
    <row r="148" spans="3:6" hidden="1">
      <c r="C148" s="13"/>
      <c r="D148" s="13"/>
      <c r="E148" s="13"/>
      <c r="F148" s="13"/>
    </row>
    <row r="149" spans="3:6" hidden="1">
      <c r="C149" s="13"/>
      <c r="D149" s="13"/>
      <c r="E149" s="13"/>
      <c r="F149" s="13"/>
    </row>
    <row r="150" spans="3:6" hidden="1">
      <c r="C150" s="13"/>
      <c r="D150" s="13"/>
      <c r="E150" s="13"/>
      <c r="F150" s="13"/>
    </row>
    <row r="151" spans="3:6" hidden="1">
      <c r="C151" s="13"/>
      <c r="D151" s="13"/>
      <c r="E151" s="13"/>
      <c r="F151" s="13"/>
    </row>
    <row r="152" spans="3:6" hidden="1">
      <c r="C152" s="13"/>
      <c r="D152" s="13"/>
      <c r="E152" s="13"/>
      <c r="F152" s="13"/>
    </row>
    <row r="153" spans="3:6" hidden="1">
      <c r="C153" s="13"/>
      <c r="D153" s="13"/>
      <c r="E153" s="13"/>
      <c r="F153" s="13"/>
    </row>
    <row r="154" spans="3:6" hidden="1">
      <c r="C154" s="13"/>
      <c r="D154" s="13"/>
      <c r="E154" s="13"/>
      <c r="F154" s="13"/>
    </row>
    <row r="155" spans="3:6" hidden="1">
      <c r="C155" s="13"/>
      <c r="D155" s="13"/>
      <c r="E155" s="13"/>
      <c r="F155" s="13"/>
    </row>
    <row r="156" spans="3:6" hidden="1">
      <c r="C156" s="13"/>
      <c r="D156" s="13"/>
      <c r="E156" s="13"/>
      <c r="F156" s="13"/>
    </row>
    <row r="157" spans="3:6" hidden="1">
      <c r="C157" s="13"/>
      <c r="D157" s="13"/>
      <c r="E157" s="13"/>
      <c r="F157" s="13"/>
    </row>
    <row r="158" spans="3:6" hidden="1">
      <c r="C158" s="13"/>
      <c r="D158" s="13"/>
      <c r="E158" s="13"/>
      <c r="F158" s="13"/>
    </row>
    <row r="159" spans="3:6" hidden="1">
      <c r="C159" s="13"/>
      <c r="D159" s="13"/>
      <c r="E159" s="13"/>
      <c r="F159" s="13"/>
    </row>
    <row r="160" spans="3:6" hidden="1">
      <c r="C160" s="13"/>
      <c r="D160" s="13"/>
      <c r="E160" s="13"/>
      <c r="F160" s="13"/>
    </row>
    <row r="161" spans="3:6" hidden="1">
      <c r="C161" s="13"/>
      <c r="D161" s="13"/>
      <c r="E161" s="13"/>
      <c r="F161" s="13"/>
    </row>
    <row r="162" spans="3:6" hidden="1">
      <c r="C162" s="13"/>
      <c r="D162" s="13"/>
      <c r="E162" s="13"/>
      <c r="F162" s="13"/>
    </row>
    <row r="163" spans="3:6" hidden="1">
      <c r="C163" s="13"/>
      <c r="D163" s="13"/>
      <c r="E163" s="13"/>
      <c r="F163" s="13"/>
    </row>
    <row r="164" spans="3:6" hidden="1">
      <c r="C164" s="13"/>
      <c r="D164" s="13"/>
      <c r="E164" s="13"/>
      <c r="F164" s="13"/>
    </row>
    <row r="165" spans="3:6" hidden="1">
      <c r="C165" s="13"/>
      <c r="D165" s="13"/>
      <c r="E165" s="13"/>
      <c r="F165" s="13"/>
    </row>
    <row r="166" spans="3:6" hidden="1">
      <c r="C166" s="13"/>
      <c r="D166" s="13"/>
      <c r="E166" s="13"/>
      <c r="F166" s="13"/>
    </row>
    <row r="167" spans="3:6" hidden="1">
      <c r="C167" s="13"/>
      <c r="D167" s="13"/>
      <c r="E167" s="13"/>
      <c r="F167" s="13"/>
    </row>
    <row r="168" spans="3:6" hidden="1">
      <c r="C168" s="13"/>
      <c r="D168" s="13"/>
      <c r="E168" s="13"/>
      <c r="F168" s="13"/>
    </row>
    <row r="169" spans="3:6" hidden="1">
      <c r="C169" s="13"/>
      <c r="D169" s="13"/>
      <c r="E169" s="13"/>
      <c r="F169" s="13"/>
    </row>
    <row r="170" spans="3:6" hidden="1">
      <c r="C170" s="13"/>
      <c r="D170" s="13"/>
      <c r="E170" s="13"/>
      <c r="F170" s="13"/>
    </row>
    <row r="171" spans="3:6" hidden="1">
      <c r="C171" s="13"/>
      <c r="D171" s="13"/>
      <c r="E171" s="13"/>
      <c r="F171" s="13"/>
    </row>
    <row r="172" spans="3:6" hidden="1">
      <c r="C172" s="13"/>
      <c r="D172" s="13"/>
      <c r="E172" s="13"/>
      <c r="F172" s="13"/>
    </row>
    <row r="173" spans="3:6" hidden="1">
      <c r="C173" s="13"/>
      <c r="D173" s="13"/>
      <c r="E173" s="13"/>
      <c r="F173" s="13"/>
    </row>
    <row r="174" spans="3:6" hidden="1">
      <c r="C174" s="13"/>
      <c r="D174" s="13"/>
      <c r="E174" s="13"/>
      <c r="F174" s="13"/>
    </row>
    <row r="175" spans="3:6" hidden="1">
      <c r="C175" s="13"/>
      <c r="D175" s="13"/>
      <c r="E175" s="13"/>
      <c r="F175" s="13"/>
    </row>
    <row r="176" spans="3:6" hidden="1">
      <c r="C176" s="13"/>
      <c r="D176" s="13"/>
      <c r="E176" s="13"/>
      <c r="F176" s="13"/>
    </row>
    <row r="177" spans="3:6" hidden="1">
      <c r="C177" s="13"/>
      <c r="D177" s="13"/>
      <c r="E177" s="13"/>
      <c r="F177" s="13"/>
    </row>
    <row r="178" spans="3:6" hidden="1">
      <c r="C178" s="13"/>
      <c r="D178" s="13"/>
      <c r="E178" s="13"/>
      <c r="F178" s="13"/>
    </row>
    <row r="179" spans="3:6" hidden="1">
      <c r="C179" s="13"/>
      <c r="D179" s="13"/>
      <c r="E179" s="13"/>
      <c r="F179" s="13"/>
    </row>
    <row r="180" spans="3:6" hidden="1">
      <c r="C180" s="13"/>
      <c r="D180" s="13"/>
      <c r="E180" s="13"/>
      <c r="F180" s="13"/>
    </row>
    <row r="181" spans="3:6" hidden="1">
      <c r="C181" s="13"/>
      <c r="D181" s="13"/>
      <c r="E181" s="13"/>
      <c r="F181" s="13"/>
    </row>
    <row r="182" spans="3:6" hidden="1">
      <c r="C182" s="13"/>
      <c r="D182" s="13"/>
      <c r="E182" s="13"/>
      <c r="F182" s="13"/>
    </row>
    <row r="183" spans="3:6" hidden="1">
      <c r="C183" s="13"/>
      <c r="D183" s="13"/>
      <c r="E183" s="13"/>
      <c r="F183" s="13"/>
    </row>
    <row r="184" spans="3:6" hidden="1">
      <c r="C184" s="13"/>
      <c r="D184" s="13"/>
      <c r="E184" s="13"/>
      <c r="F184" s="13"/>
    </row>
    <row r="185" spans="3:6" hidden="1">
      <c r="C185" s="13"/>
      <c r="D185" s="13"/>
      <c r="E185" s="13"/>
      <c r="F185" s="13"/>
    </row>
    <row r="186" spans="3:6" hidden="1">
      <c r="C186" s="13"/>
      <c r="D186" s="13"/>
      <c r="E186" s="13"/>
      <c r="F186" s="13"/>
    </row>
    <row r="187" spans="3:6" hidden="1">
      <c r="C187" s="13"/>
      <c r="D187" s="13"/>
      <c r="E187" s="13"/>
      <c r="F187" s="13"/>
    </row>
    <row r="188" spans="3:6" hidden="1">
      <c r="C188" s="13"/>
      <c r="D188" s="13"/>
      <c r="E188" s="13"/>
      <c r="F188" s="13"/>
    </row>
    <row r="189" spans="3:6" hidden="1">
      <c r="C189" s="13"/>
      <c r="D189" s="13"/>
      <c r="E189" s="13"/>
      <c r="F189" s="13"/>
    </row>
    <row r="190" spans="3:6" hidden="1">
      <c r="C190" s="13"/>
      <c r="D190" s="13"/>
      <c r="E190" s="13"/>
      <c r="F190" s="13"/>
    </row>
    <row r="191" spans="3:6" hidden="1">
      <c r="C191" s="13"/>
      <c r="D191" s="13"/>
      <c r="E191" s="13"/>
      <c r="F191" s="13"/>
    </row>
    <row r="192" spans="3:6" hidden="1">
      <c r="C192" s="13"/>
      <c r="D192" s="13"/>
      <c r="E192" s="13"/>
      <c r="F192" s="13"/>
    </row>
    <row r="193" spans="3:6" hidden="1">
      <c r="C193" s="13"/>
      <c r="D193" s="13"/>
      <c r="E193" s="13"/>
      <c r="F193" s="13"/>
    </row>
    <row r="194" spans="3:6" hidden="1">
      <c r="C194" s="13"/>
      <c r="D194" s="13"/>
      <c r="E194" s="13"/>
      <c r="F194" s="13"/>
    </row>
    <row r="195" spans="3:6" hidden="1">
      <c r="C195" s="13"/>
      <c r="D195" s="13"/>
      <c r="E195" s="13"/>
      <c r="F195" s="13"/>
    </row>
    <row r="196" spans="3:6" hidden="1">
      <c r="C196" s="13"/>
      <c r="D196" s="13"/>
      <c r="E196" s="13"/>
      <c r="F196" s="13"/>
    </row>
    <row r="197" spans="3:6" hidden="1">
      <c r="C197" s="13"/>
      <c r="D197" s="13"/>
      <c r="E197" s="13"/>
      <c r="F197" s="13"/>
    </row>
    <row r="198" spans="3:6" hidden="1">
      <c r="C198" s="13"/>
      <c r="D198" s="13"/>
      <c r="E198" s="13"/>
      <c r="F198" s="13"/>
    </row>
    <row r="199" spans="3:6" hidden="1">
      <c r="C199" s="13"/>
      <c r="D199" s="13"/>
      <c r="E199" s="13"/>
      <c r="F199" s="13"/>
    </row>
    <row r="200" spans="3:6" hidden="1">
      <c r="C200" s="13"/>
      <c r="D200" s="13"/>
      <c r="E200" s="13"/>
      <c r="F200" s="13"/>
    </row>
    <row r="201" spans="3:6" hidden="1">
      <c r="C201" s="13"/>
      <c r="D201" s="13"/>
      <c r="E201" s="13"/>
      <c r="F201" s="13"/>
    </row>
    <row r="202" spans="3:6" hidden="1">
      <c r="C202" s="13"/>
      <c r="D202" s="13"/>
      <c r="E202" s="13"/>
      <c r="F202" s="13"/>
    </row>
    <row r="203" spans="3:6" hidden="1">
      <c r="C203" s="13"/>
      <c r="D203" s="13"/>
      <c r="E203" s="13"/>
      <c r="F203" s="13"/>
    </row>
    <row r="204" spans="3:6" hidden="1">
      <c r="C204" s="13"/>
      <c r="D204" s="13"/>
      <c r="E204" s="13"/>
      <c r="F204" s="13"/>
    </row>
    <row r="205" spans="3:6" hidden="1">
      <c r="C205" s="13"/>
      <c r="D205" s="13"/>
      <c r="E205" s="13"/>
      <c r="F205" s="13"/>
    </row>
    <row r="206" spans="3:6" hidden="1">
      <c r="C206" s="13"/>
      <c r="D206" s="13"/>
      <c r="E206" s="13"/>
      <c r="F206" s="13"/>
    </row>
    <row r="207" spans="3:6" hidden="1">
      <c r="C207" s="13"/>
      <c r="D207" s="13"/>
      <c r="E207" s="13"/>
      <c r="F207" s="13"/>
    </row>
    <row r="208" spans="3:6" hidden="1">
      <c r="C208" s="13"/>
      <c r="D208" s="13"/>
      <c r="E208" s="13"/>
      <c r="F208" s="13"/>
    </row>
    <row r="209" spans="1:6" hidden="1">
      <c r="C209" s="13"/>
      <c r="D209" s="13"/>
      <c r="E209" s="13"/>
      <c r="F209" s="13"/>
    </row>
    <row r="210" spans="1:6" hidden="1">
      <c r="C210" s="13"/>
      <c r="D210" s="13"/>
      <c r="E210" s="13"/>
      <c r="F210" s="13"/>
    </row>
    <row r="211" spans="1:6" hidden="1">
      <c r="C211" s="13"/>
      <c r="D211" s="13"/>
      <c r="E211" s="13"/>
      <c r="F211" s="13"/>
    </row>
    <row r="212" spans="1:6" hidden="1">
      <c r="C212" s="13"/>
      <c r="D212" s="13"/>
      <c r="E212" s="13"/>
      <c r="F212" s="13"/>
    </row>
    <row r="213" spans="1:6" hidden="1">
      <c r="A213" s="13"/>
      <c r="C213" s="13"/>
      <c r="D213" s="13"/>
      <c r="E213" s="13"/>
      <c r="F213" s="13"/>
    </row>
    <row r="214" spans="1:6" hidden="1">
      <c r="A214" s="13"/>
      <c r="C214" s="13"/>
      <c r="D214" s="13"/>
      <c r="E214" s="13"/>
      <c r="F214" s="13"/>
    </row>
    <row r="215" spans="1:6" hidden="1">
      <c r="A215" s="15"/>
      <c r="C215" s="13"/>
      <c r="D215" s="13"/>
      <c r="E215" s="13"/>
      <c r="F215" s="13"/>
    </row>
    <row r="216" spans="1:6" hidden="1">
      <c r="C216" s="13"/>
      <c r="D216" s="13"/>
      <c r="E216" s="13"/>
      <c r="F216" s="13"/>
    </row>
    <row r="217" spans="1:6" hidden="1">
      <c r="C217" s="13"/>
      <c r="D217" s="13"/>
      <c r="E217" s="13"/>
      <c r="F217" s="13"/>
    </row>
    <row r="218" spans="1:6" hidden="1">
      <c r="C218" s="13"/>
      <c r="D218" s="13"/>
      <c r="E218" s="13"/>
      <c r="F218" s="13"/>
    </row>
    <row r="10000" spans="52:52" hidden="1">
      <c r="AZ10000"/>
    </row>
  </sheetData>
  <mergeCells count="1">
    <mergeCell ref="A5:M5"/>
  </mergeCells>
  <dataValidations count="1">
    <dataValidation allowBlank="1" showInputMessage="1" showErrorMessage="1" sqref="B1:B4 I5:M5 J6:M1048576 A5:H1048576 I7:I1048576 N5:AY1048576 BA5:XFD1048576 AZ5:AZ9999 AZ10001:AZ1048576" xr:uid="{00000000-0002-0000-0600-000000000000}"/>
  </dataValidations>
  <pageMargins left="0" right="0" top="0.5" bottom="0.5" header="0" footer="0.25"/>
  <pageSetup paperSize="9" scale="3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1.5703125" style="13" customWidth="1"/>
    <col min="9" max="9" width="14.7109375" style="13" customWidth="1"/>
    <col min="10" max="10" width="11.710937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16" s="1" customFormat="1">
      <c r="A1" s="2" t="s">
        <v>0</v>
      </c>
      <c r="B1" s="63" t="s">
        <v>4604</v>
      </c>
    </row>
    <row r="2" spans="1:16" s="1" customFormat="1">
      <c r="A2" s="2" t="s">
        <v>1</v>
      </c>
      <c r="B2" s="9" t="s">
        <v>3591</v>
      </c>
    </row>
    <row r="3" spans="1:16" s="1" customFormat="1">
      <c r="A3" s="2" t="s">
        <v>2</v>
      </c>
      <c r="B3" s="20" t="s">
        <v>3592</v>
      </c>
    </row>
    <row r="4" spans="1:16" s="1" customFormat="1">
      <c r="A4" s="2" t="s">
        <v>3</v>
      </c>
      <c r="B4" s="64" t="s">
        <v>165</v>
      </c>
    </row>
    <row r="5" spans="1:16" ht="18.75">
      <c r="A5" s="85" t="s">
        <v>89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7"/>
    </row>
    <row r="6" spans="1:16" s="15" customFormat="1">
      <c r="A6" s="32" t="s">
        <v>45</v>
      </c>
      <c r="B6" s="33" t="s">
        <v>46</v>
      </c>
      <c r="C6" s="33" t="s">
        <v>66</v>
      </c>
      <c r="D6" s="33" t="s">
        <v>47</v>
      </c>
      <c r="E6" s="33" t="s">
        <v>80</v>
      </c>
      <c r="F6" s="33" t="s">
        <v>48</v>
      </c>
      <c r="G6" s="33" t="s">
        <v>49</v>
      </c>
      <c r="H6" s="33" t="s">
        <v>50</v>
      </c>
      <c r="I6" s="33" t="s">
        <v>155</v>
      </c>
      <c r="J6" s="33" t="s">
        <v>156</v>
      </c>
      <c r="K6" s="33" t="s">
        <v>53</v>
      </c>
      <c r="L6" s="33" t="s">
        <v>69</v>
      </c>
      <c r="M6" s="33" t="s">
        <v>54</v>
      </c>
      <c r="N6" s="118" t="s">
        <v>151</v>
      </c>
      <c r="P6" s="13"/>
    </row>
    <row r="7" spans="1:16" s="15" customFormat="1">
      <c r="A7" s="102" t="s">
        <v>4605</v>
      </c>
      <c r="B7" s="103" t="s">
        <v>4605</v>
      </c>
      <c r="C7" s="103" t="s">
        <v>4605</v>
      </c>
      <c r="D7" s="103" t="s">
        <v>4605</v>
      </c>
      <c r="E7" s="103" t="s">
        <v>4605</v>
      </c>
      <c r="F7" s="103" t="s">
        <v>4605</v>
      </c>
      <c r="G7" s="103" t="s">
        <v>4605</v>
      </c>
      <c r="H7" s="103" t="s">
        <v>4605</v>
      </c>
      <c r="I7" s="21" t="s">
        <v>152</v>
      </c>
      <c r="J7" s="103" t="s">
        <v>4605</v>
      </c>
      <c r="K7" s="21" t="s">
        <v>6</v>
      </c>
      <c r="L7" s="21" t="s">
        <v>7</v>
      </c>
      <c r="M7" s="21" t="s">
        <v>7</v>
      </c>
      <c r="N7" s="22" t="s">
        <v>7</v>
      </c>
    </row>
    <row r="8" spans="1:16" s="17" customFormat="1" ht="20.25">
      <c r="A8" s="104" t="s">
        <v>4605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24" t="s">
        <v>73</v>
      </c>
      <c r="N8" s="24" t="s">
        <v>74</v>
      </c>
      <c r="O8" s="25"/>
    </row>
    <row r="9" spans="1:16" s="17" customFormat="1" ht="20.25">
      <c r="A9" s="18" t="s">
        <v>90</v>
      </c>
      <c r="B9" s="105" t="s">
        <v>4605</v>
      </c>
      <c r="C9" s="105" t="s">
        <v>4605</v>
      </c>
      <c r="D9" s="105" t="s">
        <v>4605</v>
      </c>
      <c r="E9" s="105" t="s">
        <v>4605</v>
      </c>
      <c r="F9" s="105" t="s">
        <v>4605</v>
      </c>
      <c r="G9" s="105" t="s">
        <v>4605</v>
      </c>
      <c r="H9" s="105" t="s">
        <v>4605</v>
      </c>
      <c r="I9" s="53">
        <v>1391421.72</v>
      </c>
      <c r="J9" s="105" t="s">
        <v>4605</v>
      </c>
      <c r="K9" s="53">
        <v>182248.91380022958</v>
      </c>
      <c r="L9" s="105" t="s">
        <v>4605</v>
      </c>
      <c r="M9" s="54">
        <v>1</v>
      </c>
      <c r="N9" s="54">
        <v>1.11E-2</v>
      </c>
      <c r="O9" s="25"/>
    </row>
    <row r="10" spans="1:16">
      <c r="A10" s="57" t="s">
        <v>173</v>
      </c>
      <c r="B10" s="110" t="s">
        <v>4605</v>
      </c>
      <c r="C10" s="110" t="s">
        <v>4605</v>
      </c>
      <c r="D10" s="110" t="s">
        <v>4605</v>
      </c>
      <c r="E10" s="110" t="s">
        <v>4605</v>
      </c>
      <c r="F10" s="110" t="s">
        <v>4605</v>
      </c>
      <c r="G10" s="110" t="s">
        <v>4605</v>
      </c>
      <c r="H10" s="110" t="s">
        <v>4605</v>
      </c>
      <c r="I10" s="59">
        <v>0</v>
      </c>
      <c r="J10" s="110" t="s">
        <v>4605</v>
      </c>
      <c r="K10" s="59">
        <v>0</v>
      </c>
      <c r="L10" s="110" t="s">
        <v>4605</v>
      </c>
      <c r="M10" s="58">
        <v>0</v>
      </c>
      <c r="N10" s="58">
        <v>0</v>
      </c>
    </row>
    <row r="11" spans="1:16">
      <c r="A11" s="57" t="s">
        <v>1859</v>
      </c>
      <c r="B11" s="110" t="s">
        <v>4605</v>
      </c>
      <c r="C11" s="110" t="s">
        <v>4605</v>
      </c>
      <c r="D11" s="110" t="s">
        <v>4605</v>
      </c>
      <c r="E11" s="110" t="s">
        <v>4605</v>
      </c>
      <c r="F11" s="110" t="s">
        <v>4605</v>
      </c>
      <c r="G11" s="110" t="s">
        <v>4605</v>
      </c>
      <c r="H11" s="110" t="s">
        <v>4605</v>
      </c>
      <c r="I11" s="59">
        <v>0</v>
      </c>
      <c r="J11" s="110" t="s">
        <v>4605</v>
      </c>
      <c r="K11" s="59">
        <v>0</v>
      </c>
      <c r="L11" s="110" t="s">
        <v>4605</v>
      </c>
      <c r="M11" s="58">
        <v>0</v>
      </c>
      <c r="N11" s="58">
        <v>0</v>
      </c>
    </row>
    <row r="12" spans="1:16">
      <c r="A12" t="s">
        <v>182</v>
      </c>
      <c r="B12" t="s">
        <v>182</v>
      </c>
      <c r="C12" s="110" t="s">
        <v>4605</v>
      </c>
      <c r="D12" s="110" t="s">
        <v>4605</v>
      </c>
      <c r="E12" t="s">
        <v>182</v>
      </c>
      <c r="F12" t="s">
        <v>182</v>
      </c>
      <c r="G12" s="110" t="s">
        <v>4605</v>
      </c>
      <c r="H12" t="s">
        <v>182</v>
      </c>
      <c r="I12" s="55">
        <v>0</v>
      </c>
      <c r="J12" s="55">
        <v>0</v>
      </c>
      <c r="K12" s="55">
        <v>0</v>
      </c>
      <c r="L12" s="56">
        <v>0</v>
      </c>
      <c r="M12" s="56">
        <v>0</v>
      </c>
      <c r="N12" s="56">
        <v>0</v>
      </c>
    </row>
    <row r="13" spans="1:16">
      <c r="A13" s="57" t="s">
        <v>1860</v>
      </c>
      <c r="B13" s="110" t="s">
        <v>4605</v>
      </c>
      <c r="C13" s="110" t="s">
        <v>4605</v>
      </c>
      <c r="D13" s="110" t="s">
        <v>4605</v>
      </c>
      <c r="E13" s="110" t="s">
        <v>4605</v>
      </c>
      <c r="F13" s="110" t="s">
        <v>4605</v>
      </c>
      <c r="G13" s="110" t="s">
        <v>4605</v>
      </c>
      <c r="H13" s="110" t="s">
        <v>4605</v>
      </c>
      <c r="I13" s="59">
        <v>0</v>
      </c>
      <c r="J13" s="110" t="s">
        <v>4605</v>
      </c>
      <c r="K13" s="59">
        <v>0</v>
      </c>
      <c r="L13" s="110" t="s">
        <v>4605</v>
      </c>
      <c r="M13" s="58">
        <v>0</v>
      </c>
      <c r="N13" s="58">
        <v>0</v>
      </c>
    </row>
    <row r="14" spans="1:16">
      <c r="A14" t="s">
        <v>182</v>
      </c>
      <c r="B14" t="s">
        <v>182</v>
      </c>
      <c r="C14" s="110" t="s">
        <v>4605</v>
      </c>
      <c r="D14" s="110" t="s">
        <v>4605</v>
      </c>
      <c r="E14" t="s">
        <v>182</v>
      </c>
      <c r="F14" t="s">
        <v>182</v>
      </c>
      <c r="G14" s="110" t="s">
        <v>4605</v>
      </c>
      <c r="H14" t="s">
        <v>182</v>
      </c>
      <c r="I14" s="55">
        <v>0</v>
      </c>
      <c r="J14" s="55">
        <v>0</v>
      </c>
      <c r="K14" s="55">
        <v>0</v>
      </c>
      <c r="L14" s="56">
        <v>0</v>
      </c>
      <c r="M14" s="56">
        <v>0</v>
      </c>
      <c r="N14" s="56">
        <v>0</v>
      </c>
    </row>
    <row r="15" spans="1:16">
      <c r="A15" s="57" t="s">
        <v>88</v>
      </c>
      <c r="B15" s="110" t="s">
        <v>4605</v>
      </c>
      <c r="C15" s="110" t="s">
        <v>4605</v>
      </c>
      <c r="D15" s="110" t="s">
        <v>4605</v>
      </c>
      <c r="E15" s="110" t="s">
        <v>4605</v>
      </c>
      <c r="F15" s="110" t="s">
        <v>4605</v>
      </c>
      <c r="G15" s="110" t="s">
        <v>4605</v>
      </c>
      <c r="H15" s="110" t="s">
        <v>4605</v>
      </c>
      <c r="I15" s="59">
        <v>0</v>
      </c>
      <c r="J15" s="110" t="s">
        <v>4605</v>
      </c>
      <c r="K15" s="59">
        <v>0</v>
      </c>
      <c r="L15" s="110" t="s">
        <v>4605</v>
      </c>
      <c r="M15" s="58">
        <v>0</v>
      </c>
      <c r="N15" s="58">
        <v>0</v>
      </c>
    </row>
    <row r="16" spans="1:16">
      <c r="A16" t="s">
        <v>182</v>
      </c>
      <c r="B16" t="s">
        <v>182</v>
      </c>
      <c r="C16" s="110" t="s">
        <v>4605</v>
      </c>
      <c r="D16" s="110" t="s">
        <v>4605</v>
      </c>
      <c r="E16" t="s">
        <v>182</v>
      </c>
      <c r="F16" t="s">
        <v>182</v>
      </c>
      <c r="G16" s="110" t="s">
        <v>4605</v>
      </c>
      <c r="H16" t="s">
        <v>182</v>
      </c>
      <c r="I16" s="55">
        <v>0</v>
      </c>
      <c r="J16" s="55">
        <v>0</v>
      </c>
      <c r="K16" s="55">
        <v>0</v>
      </c>
      <c r="L16" s="56">
        <v>0</v>
      </c>
      <c r="M16" s="56">
        <v>0</v>
      </c>
      <c r="N16" s="56">
        <v>0</v>
      </c>
    </row>
    <row r="17" spans="1:14">
      <c r="A17" s="57" t="s">
        <v>851</v>
      </c>
      <c r="B17" s="110" t="s">
        <v>4605</v>
      </c>
      <c r="C17" s="110" t="s">
        <v>4605</v>
      </c>
      <c r="D17" s="110" t="s">
        <v>4605</v>
      </c>
      <c r="E17" s="110" t="s">
        <v>4605</v>
      </c>
      <c r="F17" s="110" t="s">
        <v>4605</v>
      </c>
      <c r="G17" s="110" t="s">
        <v>4605</v>
      </c>
      <c r="H17" s="110" t="s">
        <v>4605</v>
      </c>
      <c r="I17" s="59">
        <v>0</v>
      </c>
      <c r="J17" s="110" t="s">
        <v>4605</v>
      </c>
      <c r="K17" s="59">
        <v>0</v>
      </c>
      <c r="L17" s="110" t="s">
        <v>4605</v>
      </c>
      <c r="M17" s="58">
        <v>0</v>
      </c>
      <c r="N17" s="58">
        <v>0</v>
      </c>
    </row>
    <row r="18" spans="1:14">
      <c r="A18" t="s">
        <v>182</v>
      </c>
      <c r="B18" t="s">
        <v>182</v>
      </c>
      <c r="C18" s="110" t="s">
        <v>4605</v>
      </c>
      <c r="D18" s="110" t="s">
        <v>4605</v>
      </c>
      <c r="E18" t="s">
        <v>182</v>
      </c>
      <c r="F18" t="s">
        <v>182</v>
      </c>
      <c r="G18" s="110" t="s">
        <v>4605</v>
      </c>
      <c r="H18" t="s">
        <v>182</v>
      </c>
      <c r="I18" s="55">
        <v>0</v>
      </c>
      <c r="J18" s="55">
        <v>0</v>
      </c>
      <c r="K18" s="55">
        <v>0</v>
      </c>
      <c r="L18" s="56">
        <v>0</v>
      </c>
      <c r="M18" s="56">
        <v>0</v>
      </c>
      <c r="N18" s="56">
        <v>0</v>
      </c>
    </row>
    <row r="19" spans="1:14">
      <c r="A19" s="57" t="s">
        <v>204</v>
      </c>
      <c r="B19" s="110" t="s">
        <v>4605</v>
      </c>
      <c r="C19" s="110" t="s">
        <v>4605</v>
      </c>
      <c r="D19" s="110" t="s">
        <v>4605</v>
      </c>
      <c r="E19" s="110" t="s">
        <v>4605</v>
      </c>
      <c r="F19" s="110" t="s">
        <v>4605</v>
      </c>
      <c r="G19" s="110" t="s">
        <v>4605</v>
      </c>
      <c r="H19" s="110" t="s">
        <v>4605</v>
      </c>
      <c r="I19" s="59">
        <v>1391421.72</v>
      </c>
      <c r="J19" s="110" t="s">
        <v>4605</v>
      </c>
      <c r="K19" s="59">
        <v>182248.91380022958</v>
      </c>
      <c r="L19" s="110" t="s">
        <v>4605</v>
      </c>
      <c r="M19" s="58">
        <v>1</v>
      </c>
      <c r="N19" s="58">
        <v>1.11E-2</v>
      </c>
    </row>
    <row r="20" spans="1:14">
      <c r="A20" s="57" t="s">
        <v>1859</v>
      </c>
      <c r="B20" s="110" t="s">
        <v>4605</v>
      </c>
      <c r="C20" s="110" t="s">
        <v>4605</v>
      </c>
      <c r="D20" s="110" t="s">
        <v>4605</v>
      </c>
      <c r="E20" s="110" t="s">
        <v>4605</v>
      </c>
      <c r="F20" s="110" t="s">
        <v>4605</v>
      </c>
      <c r="G20" s="110" t="s">
        <v>4605</v>
      </c>
      <c r="H20" s="110" t="s">
        <v>4605</v>
      </c>
      <c r="I20" s="59">
        <v>0</v>
      </c>
      <c r="J20" s="110" t="s">
        <v>4605</v>
      </c>
      <c r="K20" s="59">
        <v>0</v>
      </c>
      <c r="L20" s="110" t="s">
        <v>4605</v>
      </c>
      <c r="M20" s="58">
        <v>0</v>
      </c>
      <c r="N20" s="58">
        <v>0</v>
      </c>
    </row>
    <row r="21" spans="1:14">
      <c r="A21" t="s">
        <v>182</v>
      </c>
      <c r="B21" t="s">
        <v>182</v>
      </c>
      <c r="C21" s="110" t="s">
        <v>4605</v>
      </c>
      <c r="D21" s="110" t="s">
        <v>4605</v>
      </c>
      <c r="E21" t="s">
        <v>182</v>
      </c>
      <c r="F21" t="s">
        <v>182</v>
      </c>
      <c r="G21" s="110" t="s">
        <v>4605</v>
      </c>
      <c r="H21" t="s">
        <v>182</v>
      </c>
      <c r="I21" s="55">
        <v>0</v>
      </c>
      <c r="J21" s="55">
        <v>0</v>
      </c>
      <c r="K21" s="55">
        <v>0</v>
      </c>
      <c r="L21" s="56">
        <v>0</v>
      </c>
      <c r="M21" s="56">
        <v>0</v>
      </c>
      <c r="N21" s="56">
        <v>0</v>
      </c>
    </row>
    <row r="22" spans="1:14">
      <c r="A22" s="57" t="s">
        <v>1860</v>
      </c>
      <c r="B22" s="110" t="s">
        <v>4605</v>
      </c>
      <c r="C22" s="110" t="s">
        <v>4605</v>
      </c>
      <c r="D22" s="110" t="s">
        <v>4605</v>
      </c>
      <c r="E22" s="110" t="s">
        <v>4605</v>
      </c>
      <c r="F22" s="110" t="s">
        <v>4605</v>
      </c>
      <c r="G22" s="110" t="s">
        <v>4605</v>
      </c>
      <c r="H22" s="110" t="s">
        <v>4605</v>
      </c>
      <c r="I22" s="59">
        <v>976748.93</v>
      </c>
      <c r="J22" s="110" t="s">
        <v>4605</v>
      </c>
      <c r="K22" s="59">
        <v>98443.850845254026</v>
      </c>
      <c r="L22" s="110" t="s">
        <v>4605</v>
      </c>
      <c r="M22" s="58">
        <v>0.54020000000000001</v>
      </c>
      <c r="N22" s="58">
        <v>6.0000000000000001E-3</v>
      </c>
    </row>
    <row r="23" spans="1:14">
      <c r="A23" t="s">
        <v>1861</v>
      </c>
      <c r="B23" t="s">
        <v>1862</v>
      </c>
      <c r="C23" t="s">
        <v>108</v>
      </c>
      <c r="D23" s="108" t="s">
        <v>4605</v>
      </c>
      <c r="E23" t="s">
        <v>1761</v>
      </c>
      <c r="F23" t="s">
        <v>855</v>
      </c>
      <c r="G23" t="s">
        <v>856</v>
      </c>
      <c r="H23" t="s">
        <v>102</v>
      </c>
      <c r="I23" s="55">
        <v>2405.56</v>
      </c>
      <c r="J23" s="55">
        <v>109226.59639999965</v>
      </c>
      <c r="K23" s="55">
        <v>10540.5243806627</v>
      </c>
      <c r="L23" s="56">
        <v>0</v>
      </c>
      <c r="M23" s="56">
        <v>5.7799999999999997E-2</v>
      </c>
      <c r="N23" s="56">
        <v>5.9999999999999995E-4</v>
      </c>
    </row>
    <row r="24" spans="1:14">
      <c r="A24" t="s">
        <v>1863</v>
      </c>
      <c r="B24" t="s">
        <v>1864</v>
      </c>
      <c r="C24" t="s">
        <v>108</v>
      </c>
      <c r="D24" s="108" t="s">
        <v>4605</v>
      </c>
      <c r="E24" t="s">
        <v>1761</v>
      </c>
      <c r="F24" t="s">
        <v>867</v>
      </c>
      <c r="G24" t="s">
        <v>856</v>
      </c>
      <c r="H24" t="s">
        <v>100</v>
      </c>
      <c r="I24" s="55">
        <v>420.46</v>
      </c>
      <c r="J24" s="55">
        <v>1016194</v>
      </c>
      <c r="K24" s="55">
        <v>15497.0440635348</v>
      </c>
      <c r="L24" s="56">
        <v>0</v>
      </c>
      <c r="M24" s="56">
        <v>8.5000000000000006E-2</v>
      </c>
      <c r="N24" s="56">
        <v>8.9999999999999998E-4</v>
      </c>
    </row>
    <row r="25" spans="1:14">
      <c r="A25" t="s">
        <v>1865</v>
      </c>
      <c r="B25" t="s">
        <v>1866</v>
      </c>
      <c r="C25" t="s">
        <v>108</v>
      </c>
      <c r="D25" s="108" t="s">
        <v>4605</v>
      </c>
      <c r="E25" t="s">
        <v>1761</v>
      </c>
      <c r="F25" t="s">
        <v>1867</v>
      </c>
      <c r="G25" t="s">
        <v>856</v>
      </c>
      <c r="H25" t="s">
        <v>102</v>
      </c>
      <c r="I25" s="55">
        <v>1454.19</v>
      </c>
      <c r="J25" s="55">
        <v>244579.0000000007</v>
      </c>
      <c r="K25" s="55">
        <v>14267.830503377199</v>
      </c>
      <c r="L25" s="56">
        <v>0</v>
      </c>
      <c r="M25" s="56">
        <v>7.8299999999999995E-2</v>
      </c>
      <c r="N25" s="56">
        <v>8.9999999999999998E-4</v>
      </c>
    </row>
    <row r="26" spans="1:14">
      <c r="A26" t="s">
        <v>1868</v>
      </c>
      <c r="B26" t="s">
        <v>1869</v>
      </c>
      <c r="C26" t="s">
        <v>108</v>
      </c>
      <c r="D26" s="108" t="s">
        <v>4605</v>
      </c>
      <c r="E26" t="s">
        <v>1761</v>
      </c>
      <c r="F26" t="s">
        <v>1870</v>
      </c>
      <c r="G26" t="s">
        <v>856</v>
      </c>
      <c r="H26" t="s">
        <v>100</v>
      </c>
      <c r="I26" s="55">
        <v>5670.78</v>
      </c>
      <c r="J26" s="55">
        <v>129297.80000000009</v>
      </c>
      <c r="K26" s="55">
        <v>26593.8668503607</v>
      </c>
      <c r="L26" s="56">
        <v>0</v>
      </c>
      <c r="M26" s="56">
        <v>0.1459</v>
      </c>
      <c r="N26" s="56">
        <v>1.6000000000000001E-3</v>
      </c>
    </row>
    <row r="27" spans="1:14">
      <c r="A27" t="s">
        <v>1871</v>
      </c>
      <c r="B27" t="s">
        <v>1872</v>
      </c>
      <c r="C27" t="s">
        <v>108</v>
      </c>
      <c r="D27" s="108" t="s">
        <v>4605</v>
      </c>
      <c r="E27" t="s">
        <v>1761</v>
      </c>
      <c r="F27" t="s">
        <v>1870</v>
      </c>
      <c r="G27" t="s">
        <v>856</v>
      </c>
      <c r="H27" t="s">
        <v>104</v>
      </c>
      <c r="I27" s="55">
        <v>933274.09</v>
      </c>
      <c r="J27" s="55">
        <v>132.49999999999989</v>
      </c>
      <c r="K27" s="55">
        <v>5714.1502712873198</v>
      </c>
      <c r="L27" s="56">
        <v>6.9999999999999999E-4</v>
      </c>
      <c r="M27" s="56">
        <v>3.1399999999999997E-2</v>
      </c>
      <c r="N27" s="56">
        <v>2.9999999999999997E-4</v>
      </c>
    </row>
    <row r="28" spans="1:14">
      <c r="A28" t="s">
        <v>1873</v>
      </c>
      <c r="B28" t="s">
        <v>1874</v>
      </c>
      <c r="C28" t="s">
        <v>108</v>
      </c>
      <c r="D28" s="108" t="s">
        <v>4605</v>
      </c>
      <c r="E28" t="s">
        <v>1761</v>
      </c>
      <c r="F28" s="62" t="s">
        <v>4509</v>
      </c>
      <c r="G28" s="108" t="s">
        <v>4605</v>
      </c>
      <c r="H28" t="s">
        <v>104</v>
      </c>
      <c r="I28" s="55">
        <v>33523.85</v>
      </c>
      <c r="J28" s="55">
        <v>16674.43999999997</v>
      </c>
      <c r="K28" s="55">
        <v>25830.434776031299</v>
      </c>
      <c r="L28" s="56">
        <v>0</v>
      </c>
      <c r="M28" s="56">
        <v>0.14169999999999999</v>
      </c>
      <c r="N28" s="56">
        <v>1.6000000000000001E-3</v>
      </c>
    </row>
    <row r="29" spans="1:14">
      <c r="A29" s="57" t="s">
        <v>88</v>
      </c>
      <c r="B29" s="110" t="s">
        <v>4605</v>
      </c>
      <c r="C29" s="110" t="s">
        <v>4605</v>
      </c>
      <c r="D29" s="110" t="s">
        <v>4605</v>
      </c>
      <c r="E29" s="110" t="s">
        <v>4605</v>
      </c>
      <c r="F29" s="110" t="s">
        <v>4605</v>
      </c>
      <c r="G29" s="110" t="s">
        <v>4605</v>
      </c>
      <c r="H29" s="110" t="s">
        <v>4605</v>
      </c>
      <c r="I29" s="59">
        <v>414672.79</v>
      </c>
      <c r="J29" s="110" t="s">
        <v>4605</v>
      </c>
      <c r="K29" s="59">
        <v>83805.062954975554</v>
      </c>
      <c r="L29" s="110" t="s">
        <v>4605</v>
      </c>
      <c r="M29" s="58">
        <v>0.45979999999999999</v>
      </c>
      <c r="N29" s="58">
        <v>5.1000000000000004E-3</v>
      </c>
    </row>
    <row r="30" spans="1:14">
      <c r="A30" t="s">
        <v>1875</v>
      </c>
      <c r="B30" t="s">
        <v>1876</v>
      </c>
      <c r="C30" t="s">
        <v>108</v>
      </c>
      <c r="D30" s="108" t="s">
        <v>4605</v>
      </c>
      <c r="E30" t="s">
        <v>1727</v>
      </c>
      <c r="F30" s="62" t="s">
        <v>4509</v>
      </c>
      <c r="G30" s="108" t="s">
        <v>4605</v>
      </c>
      <c r="H30" t="s">
        <v>100</v>
      </c>
      <c r="I30" s="55">
        <v>14280.1</v>
      </c>
      <c r="J30" s="55">
        <v>22796</v>
      </c>
      <c r="K30" s="55">
        <v>11806.942618692001</v>
      </c>
      <c r="L30" s="56">
        <v>0</v>
      </c>
      <c r="M30" s="56">
        <v>6.4799999999999996E-2</v>
      </c>
      <c r="N30" s="56">
        <v>6.9999999999999999E-4</v>
      </c>
    </row>
    <row r="31" spans="1:14">
      <c r="A31" t="s">
        <v>1877</v>
      </c>
      <c r="B31" t="s">
        <v>1878</v>
      </c>
      <c r="C31" t="s">
        <v>108</v>
      </c>
      <c r="D31" s="108" t="s">
        <v>4605</v>
      </c>
      <c r="E31" t="s">
        <v>1727</v>
      </c>
      <c r="F31" s="62" t="s">
        <v>4509</v>
      </c>
      <c r="G31" s="108" t="s">
        <v>4605</v>
      </c>
      <c r="H31" t="s">
        <v>100</v>
      </c>
      <c r="I31" s="55">
        <v>80277.789999999994</v>
      </c>
      <c r="J31" s="55">
        <v>4107</v>
      </c>
      <c r="K31" s="55">
        <v>11958.2510456331</v>
      </c>
      <c r="L31" s="56">
        <v>0</v>
      </c>
      <c r="M31" s="56">
        <v>6.5600000000000006E-2</v>
      </c>
      <c r="N31" s="56">
        <v>6.9999999999999999E-4</v>
      </c>
    </row>
    <row r="32" spans="1:14">
      <c r="A32" t="s">
        <v>1879</v>
      </c>
      <c r="B32" t="s">
        <v>1880</v>
      </c>
      <c r="C32" t="s">
        <v>108</v>
      </c>
      <c r="D32" s="108" t="s">
        <v>4605</v>
      </c>
      <c r="E32" t="s">
        <v>1727</v>
      </c>
      <c r="F32" s="62" t="s">
        <v>4509</v>
      </c>
      <c r="G32" s="108" t="s">
        <v>4605</v>
      </c>
      <c r="H32" t="s">
        <v>100</v>
      </c>
      <c r="I32" s="55">
        <v>211184.55</v>
      </c>
      <c r="J32" s="55">
        <v>1264.0299999999993</v>
      </c>
      <c r="K32" s="55">
        <v>9682.0446163328506</v>
      </c>
      <c r="L32" s="56">
        <v>0</v>
      </c>
      <c r="M32" s="56">
        <v>5.3100000000000001E-2</v>
      </c>
      <c r="N32" s="56">
        <v>5.9999999999999995E-4</v>
      </c>
    </row>
    <row r="33" spans="1:14">
      <c r="A33" t="s">
        <v>1881</v>
      </c>
      <c r="B33" t="s">
        <v>1882</v>
      </c>
      <c r="C33" t="s">
        <v>1883</v>
      </c>
      <c r="D33" s="108" t="s">
        <v>4605</v>
      </c>
      <c r="E33" t="s">
        <v>1727</v>
      </c>
      <c r="F33" s="62" t="s">
        <v>4509</v>
      </c>
      <c r="G33" s="108" t="s">
        <v>4605</v>
      </c>
      <c r="H33" t="s">
        <v>100</v>
      </c>
      <c r="I33" s="55">
        <v>108930.35</v>
      </c>
      <c r="J33" s="55">
        <v>12745.900000000012</v>
      </c>
      <c r="K33" s="55">
        <v>50357.824674317599</v>
      </c>
      <c r="L33" s="56">
        <v>0</v>
      </c>
      <c r="M33" s="56">
        <v>0.27629999999999999</v>
      </c>
      <c r="N33" s="56">
        <v>3.0999999999999999E-3</v>
      </c>
    </row>
    <row r="34" spans="1:14">
      <c r="A34" s="57" t="s">
        <v>851</v>
      </c>
      <c r="B34" s="110" t="s">
        <v>4605</v>
      </c>
      <c r="C34" s="110" t="s">
        <v>4605</v>
      </c>
      <c r="D34" s="110" t="s">
        <v>4605</v>
      </c>
      <c r="E34" s="110" t="s">
        <v>4605</v>
      </c>
      <c r="F34" s="110" t="s">
        <v>4605</v>
      </c>
      <c r="G34" s="110" t="s">
        <v>4605</v>
      </c>
      <c r="H34" s="110" t="s">
        <v>4605</v>
      </c>
      <c r="I34" s="59">
        <v>0</v>
      </c>
      <c r="J34" s="110" t="s">
        <v>4605</v>
      </c>
      <c r="K34" s="59">
        <v>0</v>
      </c>
      <c r="L34" s="110" t="s">
        <v>4605</v>
      </c>
      <c r="M34" s="58">
        <v>0</v>
      </c>
      <c r="N34" s="58">
        <v>0</v>
      </c>
    </row>
    <row r="35" spans="1:14">
      <c r="A35" t="s">
        <v>182</v>
      </c>
      <c r="B35" t="s">
        <v>182</v>
      </c>
      <c r="C35" s="110" t="s">
        <v>4605</v>
      </c>
      <c r="D35" s="110" t="s">
        <v>4605</v>
      </c>
      <c r="E35" t="s">
        <v>182</v>
      </c>
      <c r="F35" t="s">
        <v>182</v>
      </c>
      <c r="G35" s="110" t="s">
        <v>4605</v>
      </c>
      <c r="H35" t="s">
        <v>182</v>
      </c>
      <c r="I35" s="55">
        <v>0</v>
      </c>
      <c r="J35" s="55">
        <v>0</v>
      </c>
      <c r="K35" s="55">
        <v>0</v>
      </c>
      <c r="L35" s="56">
        <v>0</v>
      </c>
      <c r="M35" s="56">
        <v>0</v>
      </c>
      <c r="N35" s="56">
        <v>0</v>
      </c>
    </row>
    <row r="36" spans="1:14">
      <c r="A36" t="s">
        <v>206</v>
      </c>
      <c r="B36" s="110" t="s">
        <v>4605</v>
      </c>
      <c r="C36" s="110" t="s">
        <v>4605</v>
      </c>
      <c r="D36" s="110" t="s">
        <v>4605</v>
      </c>
      <c r="E36" s="110" t="s">
        <v>4605</v>
      </c>
      <c r="F36" s="110" t="s">
        <v>4605</v>
      </c>
      <c r="G36" s="110" t="s">
        <v>4605</v>
      </c>
      <c r="H36" s="110" t="s">
        <v>4605</v>
      </c>
      <c r="I36" s="110" t="s">
        <v>4605</v>
      </c>
      <c r="J36" s="110" t="s">
        <v>4605</v>
      </c>
      <c r="K36" s="110" t="s">
        <v>4605</v>
      </c>
      <c r="L36" s="110" t="s">
        <v>4605</v>
      </c>
      <c r="M36" s="110" t="s">
        <v>4605</v>
      </c>
      <c r="N36" s="110" t="s">
        <v>4605</v>
      </c>
    </row>
    <row r="37" spans="1:14">
      <c r="A37" t="s">
        <v>320</v>
      </c>
      <c r="B37" s="110" t="s">
        <v>4605</v>
      </c>
      <c r="C37" s="110" t="s">
        <v>4605</v>
      </c>
      <c r="D37" s="110" t="s">
        <v>4605</v>
      </c>
      <c r="E37" s="110" t="s">
        <v>4605</v>
      </c>
      <c r="F37" s="110" t="s">
        <v>4605</v>
      </c>
      <c r="G37" s="110" t="s">
        <v>4605</v>
      </c>
      <c r="H37" s="110" t="s">
        <v>4605</v>
      </c>
      <c r="I37" s="110" t="s">
        <v>4605</v>
      </c>
      <c r="J37" s="110" t="s">
        <v>4605</v>
      </c>
      <c r="K37" s="110" t="s">
        <v>4605</v>
      </c>
      <c r="L37" s="110" t="s">
        <v>4605</v>
      </c>
      <c r="M37" s="110" t="s">
        <v>4605</v>
      </c>
      <c r="N37" s="110" t="s">
        <v>4605</v>
      </c>
    </row>
    <row r="38" spans="1:14">
      <c r="A38" t="s">
        <v>321</v>
      </c>
      <c r="B38" s="110" t="s">
        <v>4605</v>
      </c>
      <c r="C38" s="110" t="s">
        <v>4605</v>
      </c>
      <c r="D38" s="110" t="s">
        <v>4605</v>
      </c>
      <c r="E38" s="110" t="s">
        <v>4605</v>
      </c>
      <c r="F38" s="110" t="s">
        <v>4605</v>
      </c>
      <c r="G38" s="110" t="s">
        <v>4605</v>
      </c>
      <c r="H38" s="110" t="s">
        <v>4605</v>
      </c>
      <c r="I38" s="110" t="s">
        <v>4605</v>
      </c>
      <c r="J38" s="110" t="s">
        <v>4605</v>
      </c>
      <c r="K38" s="110" t="s">
        <v>4605</v>
      </c>
      <c r="L38" s="110" t="s">
        <v>4605</v>
      </c>
      <c r="M38" s="110" t="s">
        <v>4605</v>
      </c>
      <c r="N38" s="110" t="s">
        <v>4605</v>
      </c>
    </row>
    <row r="39" spans="1:14">
      <c r="A39" t="s">
        <v>322</v>
      </c>
      <c r="B39" s="110" t="s">
        <v>4605</v>
      </c>
      <c r="C39" s="110" t="s">
        <v>4605</v>
      </c>
      <c r="D39" s="110" t="s">
        <v>4605</v>
      </c>
      <c r="E39" s="110" t="s">
        <v>4605</v>
      </c>
      <c r="F39" s="110" t="s">
        <v>4605</v>
      </c>
      <c r="G39" s="110" t="s">
        <v>4605</v>
      </c>
      <c r="H39" s="110" t="s">
        <v>4605</v>
      </c>
      <c r="I39" s="110" t="s">
        <v>4605</v>
      </c>
      <c r="J39" s="110" t="s">
        <v>4605</v>
      </c>
      <c r="K39" s="110" t="s">
        <v>4605</v>
      </c>
      <c r="L39" s="110" t="s">
        <v>4605</v>
      </c>
      <c r="M39" s="110" t="s">
        <v>4605</v>
      </c>
      <c r="N39" s="110" t="s">
        <v>4605</v>
      </c>
    </row>
    <row r="40" spans="1:14" hidden="1">
      <c r="B40" s="13"/>
      <c r="C40" s="13"/>
      <c r="D40" s="13"/>
    </row>
    <row r="41" spans="1:14" hidden="1">
      <c r="B41" s="13"/>
      <c r="C41" s="13"/>
      <c r="D41" s="13"/>
    </row>
    <row r="42" spans="1:14" hidden="1">
      <c r="B42" s="13"/>
      <c r="C42" s="13"/>
      <c r="D42" s="13"/>
    </row>
    <row r="43" spans="1:14" hidden="1">
      <c r="B43" s="13"/>
      <c r="C43" s="13"/>
      <c r="D43" s="13"/>
    </row>
    <row r="44" spans="1:14" hidden="1">
      <c r="B44" s="13"/>
      <c r="C44" s="13"/>
      <c r="D44" s="13"/>
    </row>
    <row r="45" spans="1:14" hidden="1">
      <c r="B45" s="13"/>
      <c r="C45" s="13"/>
      <c r="D45" s="13"/>
    </row>
    <row r="46" spans="1:14" hidden="1">
      <c r="B46" s="13"/>
      <c r="C46" s="13"/>
      <c r="D46" s="13"/>
    </row>
    <row r="47" spans="1:14" hidden="1">
      <c r="B47" s="13"/>
      <c r="C47" s="13"/>
      <c r="D47" s="13"/>
    </row>
    <row r="48" spans="1:1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1:4" hidden="1">
      <c r="B289" s="13"/>
      <c r="C289" s="13"/>
      <c r="D289" s="13"/>
    </row>
    <row r="290" spans="1:4" hidden="1">
      <c r="B290" s="13"/>
      <c r="C290" s="13"/>
      <c r="D290" s="13"/>
    </row>
    <row r="291" spans="1:4" hidden="1">
      <c r="B291" s="13"/>
      <c r="C291" s="13"/>
      <c r="D291" s="13"/>
    </row>
    <row r="292" spans="1:4" hidden="1">
      <c r="B292" s="13"/>
      <c r="C292" s="13"/>
      <c r="D292" s="13"/>
    </row>
    <row r="293" spans="1:4" hidden="1">
      <c r="A293" s="13"/>
      <c r="B293" s="13"/>
      <c r="C293" s="13"/>
      <c r="D293" s="13"/>
    </row>
    <row r="294" spans="1:4" hidden="1">
      <c r="A294" s="13"/>
      <c r="B294" s="13"/>
      <c r="C294" s="13"/>
      <c r="D294" s="13"/>
    </row>
    <row r="295" spans="1:4" hidden="1">
      <c r="A295" s="15"/>
      <c r="B295" s="13"/>
      <c r="C295" s="13"/>
      <c r="D295" s="13"/>
    </row>
    <row r="10000" spans="52:52" hidden="1">
      <c r="AZ10000"/>
    </row>
  </sheetData>
  <mergeCells count="1">
    <mergeCell ref="A5:N5"/>
  </mergeCells>
  <dataValidations count="1">
    <dataValidation allowBlank="1" showInputMessage="1" showErrorMessage="1" sqref="B1:B4 A5:AY1048576 BA5:XFD1048576 AZ5:AZ9999 AZ10001:AZ1048576" xr:uid="{00000000-0002-0000-07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7109375" style="13" hidden="1"/>
    <col min="13" max="13" width="7.140625" style="13" hidden="1"/>
    <col min="14" max="14" width="6" style="13" hidden="1"/>
    <col min="15" max="15" width="7.85546875" style="13" hidden="1"/>
    <col min="16" max="16" width="8.140625" style="13" hidden="1"/>
    <col min="17" max="17" width="6.28515625" style="13" hidden="1"/>
    <col min="18" max="18" width="8" style="13" hidden="1"/>
    <col min="19" max="19" width="8.7109375" style="13" hidden="1"/>
    <col min="20" max="20" width="10" style="13" hidden="1"/>
    <col min="21" max="21" width="9.5703125" style="13" hidden="1"/>
    <col min="22" max="22" width="6.140625" style="13" hidden="1"/>
    <col min="23" max="24" width="5.7109375" style="13" hidden="1"/>
    <col min="25" max="25" width="6.85546875" style="13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11" s="1" customFormat="1">
      <c r="A1" s="2" t="s">
        <v>0</v>
      </c>
      <c r="B1" s="63" t="s">
        <v>4604</v>
      </c>
    </row>
    <row r="2" spans="1:11" s="1" customFormat="1">
      <c r="A2" s="2" t="s">
        <v>1</v>
      </c>
      <c r="B2" s="9" t="s">
        <v>3591</v>
      </c>
    </row>
    <row r="3" spans="1:11" s="1" customFormat="1">
      <c r="A3" s="2" t="s">
        <v>2</v>
      </c>
      <c r="B3" s="20" t="s">
        <v>3592</v>
      </c>
    </row>
    <row r="4" spans="1:11" s="1" customFormat="1">
      <c r="A4" s="2" t="s">
        <v>3</v>
      </c>
      <c r="B4" s="64" t="s">
        <v>165</v>
      </c>
    </row>
    <row r="5" spans="1:11" ht="18.75">
      <c r="A5" s="85" t="s">
        <v>91</v>
      </c>
      <c r="B5" s="86"/>
      <c r="C5" s="86"/>
      <c r="D5" s="86"/>
      <c r="E5" s="86"/>
      <c r="F5" s="86"/>
      <c r="G5" s="86"/>
      <c r="H5" s="86"/>
      <c r="I5" s="86"/>
      <c r="J5" s="86"/>
      <c r="K5" s="87"/>
    </row>
    <row r="6" spans="1:11" s="15" customFormat="1">
      <c r="A6" s="32" t="s">
        <v>92</v>
      </c>
      <c r="B6" s="33" t="s">
        <v>46</v>
      </c>
      <c r="C6" s="33" t="s">
        <v>66</v>
      </c>
      <c r="D6" s="33" t="s">
        <v>80</v>
      </c>
      <c r="E6" s="33" t="s">
        <v>50</v>
      </c>
      <c r="F6" s="33" t="s">
        <v>155</v>
      </c>
      <c r="G6" s="33" t="s">
        <v>156</v>
      </c>
      <c r="H6" s="33" t="s">
        <v>53</v>
      </c>
      <c r="I6" s="33" t="s">
        <v>69</v>
      </c>
      <c r="J6" s="33" t="s">
        <v>54</v>
      </c>
      <c r="K6" s="33" t="s">
        <v>151</v>
      </c>
    </row>
    <row r="7" spans="1:11" s="15" customFormat="1">
      <c r="A7" s="102" t="s">
        <v>4605</v>
      </c>
      <c r="B7" s="103" t="s">
        <v>4605</v>
      </c>
      <c r="C7" s="103" t="s">
        <v>4605</v>
      </c>
      <c r="D7" s="103" t="s">
        <v>4605</v>
      </c>
      <c r="E7" s="103" t="s">
        <v>4605</v>
      </c>
      <c r="F7" s="16" t="s">
        <v>152</v>
      </c>
      <c r="G7" s="103" t="s">
        <v>4605</v>
      </c>
      <c r="H7" s="16" t="s">
        <v>6</v>
      </c>
      <c r="I7" s="16" t="s">
        <v>7</v>
      </c>
      <c r="J7" s="21" t="s">
        <v>7</v>
      </c>
      <c r="K7" s="29" t="s">
        <v>7</v>
      </c>
    </row>
    <row r="8" spans="1:11" s="17" customFormat="1" ht="20.25">
      <c r="A8" s="104" t="s">
        <v>4605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4" t="s">
        <v>61</v>
      </c>
      <c r="K8" s="24" t="s">
        <v>62</v>
      </c>
    </row>
    <row r="9" spans="1:11" s="17" customFormat="1" ht="20.25">
      <c r="A9" s="18" t="s">
        <v>93</v>
      </c>
      <c r="B9" s="105" t="s">
        <v>4605</v>
      </c>
      <c r="C9" s="105" t="s">
        <v>4605</v>
      </c>
      <c r="D9" s="105" t="s">
        <v>4605</v>
      </c>
      <c r="E9" s="105" t="s">
        <v>4605</v>
      </c>
      <c r="F9" s="53">
        <v>1294252.57</v>
      </c>
      <c r="G9" s="105" t="s">
        <v>4605</v>
      </c>
      <c r="H9" s="53">
        <v>266.65672814939899</v>
      </c>
      <c r="I9" s="119" t="s">
        <v>4605</v>
      </c>
      <c r="J9" s="54">
        <v>1</v>
      </c>
      <c r="K9" s="54">
        <v>0</v>
      </c>
    </row>
    <row r="10" spans="1:11">
      <c r="A10" s="57" t="s">
        <v>173</v>
      </c>
      <c r="B10" s="109" t="s">
        <v>4605</v>
      </c>
      <c r="C10" s="110" t="s">
        <v>4605</v>
      </c>
      <c r="D10" s="110" t="s">
        <v>4605</v>
      </c>
      <c r="E10" s="110" t="s">
        <v>4605</v>
      </c>
      <c r="F10" s="59">
        <v>1251723.03</v>
      </c>
      <c r="G10" s="110" t="s">
        <v>4605</v>
      </c>
      <c r="H10" s="59">
        <v>260.67472562</v>
      </c>
      <c r="I10" s="110" t="s">
        <v>4605</v>
      </c>
      <c r="J10" s="58">
        <v>0.97760000000000002</v>
      </c>
      <c r="K10" s="58">
        <v>0</v>
      </c>
    </row>
    <row r="11" spans="1:11">
      <c r="A11" s="57" t="s">
        <v>1884</v>
      </c>
      <c r="B11" s="109" t="s">
        <v>4605</v>
      </c>
      <c r="C11" s="110" t="s">
        <v>4605</v>
      </c>
      <c r="D11" s="110" t="s">
        <v>4605</v>
      </c>
      <c r="E11" s="110" t="s">
        <v>4605</v>
      </c>
      <c r="F11" s="59">
        <v>1251723.03</v>
      </c>
      <c r="G11" s="110" t="s">
        <v>4605</v>
      </c>
      <c r="H11" s="59">
        <v>260.67472562</v>
      </c>
      <c r="I11" s="110" t="s">
        <v>4605</v>
      </c>
      <c r="J11" s="58">
        <v>0.97760000000000002</v>
      </c>
      <c r="K11" s="58">
        <v>0</v>
      </c>
    </row>
    <row r="12" spans="1:11">
      <c r="A12" t="s">
        <v>1885</v>
      </c>
      <c r="B12" t="s">
        <v>1886</v>
      </c>
      <c r="C12" t="s">
        <v>96</v>
      </c>
      <c r="D12" t="s">
        <v>361</v>
      </c>
      <c r="E12" t="s">
        <v>98</v>
      </c>
      <c r="F12" s="55">
        <v>829937.65</v>
      </c>
      <c r="G12" s="55">
        <v>17.3</v>
      </c>
      <c r="H12" s="55">
        <v>143.57921345</v>
      </c>
      <c r="I12" s="56">
        <v>0</v>
      </c>
      <c r="J12" s="56">
        <v>0.53839999999999999</v>
      </c>
      <c r="K12" s="56">
        <v>0</v>
      </c>
    </row>
    <row r="13" spans="1:11">
      <c r="A13" t="s">
        <v>1887</v>
      </c>
      <c r="B13" t="s">
        <v>1888</v>
      </c>
      <c r="C13" t="s">
        <v>96</v>
      </c>
      <c r="D13" t="s">
        <v>361</v>
      </c>
      <c r="E13" t="s">
        <v>98</v>
      </c>
      <c r="F13" s="55">
        <v>161350.56</v>
      </c>
      <c r="G13" s="55">
        <v>33.799999999999997</v>
      </c>
      <c r="H13" s="55">
        <v>54.536489279999998</v>
      </c>
      <c r="I13" s="56">
        <v>0</v>
      </c>
      <c r="J13" s="56">
        <v>0.20449999999999999</v>
      </c>
      <c r="K13" s="56">
        <v>0</v>
      </c>
    </row>
    <row r="14" spans="1:11">
      <c r="A14" t="s">
        <v>1889</v>
      </c>
      <c r="B14" t="s">
        <v>1890</v>
      </c>
      <c r="C14" t="s">
        <v>96</v>
      </c>
      <c r="D14" t="s">
        <v>1490</v>
      </c>
      <c r="E14" t="s">
        <v>98</v>
      </c>
      <c r="F14" s="55">
        <v>37565.410000000003</v>
      </c>
      <c r="G14" s="55">
        <v>90</v>
      </c>
      <c r="H14" s="55">
        <v>33.808869000000001</v>
      </c>
      <c r="I14" s="56">
        <v>1.14E-2</v>
      </c>
      <c r="J14" s="56">
        <v>0.1268</v>
      </c>
      <c r="K14" s="56">
        <v>0</v>
      </c>
    </row>
    <row r="15" spans="1:11">
      <c r="A15" t="s">
        <v>1891</v>
      </c>
      <c r="B15" t="s">
        <v>1892</v>
      </c>
      <c r="C15" t="s">
        <v>96</v>
      </c>
      <c r="D15" t="s">
        <v>112</v>
      </c>
      <c r="E15" t="s">
        <v>98</v>
      </c>
      <c r="F15" s="55">
        <v>222869.41</v>
      </c>
      <c r="G15" s="55">
        <v>12.9</v>
      </c>
      <c r="H15" s="55">
        <v>28.75015389</v>
      </c>
      <c r="I15" s="56">
        <v>1.49E-2</v>
      </c>
      <c r="J15" s="56">
        <v>0.10780000000000001</v>
      </c>
      <c r="K15" s="56">
        <v>0</v>
      </c>
    </row>
    <row r="16" spans="1:11">
      <c r="A16" s="57" t="s">
        <v>204</v>
      </c>
      <c r="B16" s="109" t="s">
        <v>4605</v>
      </c>
      <c r="C16" s="110" t="s">
        <v>4605</v>
      </c>
      <c r="D16" s="110" t="s">
        <v>4605</v>
      </c>
      <c r="E16" s="110" t="s">
        <v>4605</v>
      </c>
      <c r="F16" s="59">
        <v>42529.54</v>
      </c>
      <c r="G16" s="110" t="s">
        <v>4605</v>
      </c>
      <c r="H16" s="59">
        <v>5.9820025293989998</v>
      </c>
      <c r="I16" s="110" t="s">
        <v>4605</v>
      </c>
      <c r="J16" s="58">
        <v>2.24E-2</v>
      </c>
      <c r="K16" s="58">
        <v>0</v>
      </c>
    </row>
    <row r="17" spans="1:11">
      <c r="A17" s="57" t="s">
        <v>1893</v>
      </c>
      <c r="B17" s="109" t="s">
        <v>4605</v>
      </c>
      <c r="C17" s="110" t="s">
        <v>4605</v>
      </c>
      <c r="D17" s="110" t="s">
        <v>4605</v>
      </c>
      <c r="E17" s="110" t="s">
        <v>4605</v>
      </c>
      <c r="F17" s="59">
        <v>42529.54</v>
      </c>
      <c r="G17" s="110" t="s">
        <v>4605</v>
      </c>
      <c r="H17" s="59">
        <v>5.9820025293989998</v>
      </c>
      <c r="I17" s="110" t="s">
        <v>4605</v>
      </c>
      <c r="J17" s="58">
        <v>2.24E-2</v>
      </c>
      <c r="K17" s="58">
        <v>0</v>
      </c>
    </row>
    <row r="18" spans="1:11">
      <c r="A18" t="s">
        <v>1894</v>
      </c>
      <c r="B18" t="s">
        <v>1895</v>
      </c>
      <c r="C18" t="s">
        <v>1561</v>
      </c>
      <c r="D18" t="s">
        <v>933</v>
      </c>
      <c r="E18" t="s">
        <v>100</v>
      </c>
      <c r="F18" s="55">
        <v>33640.67</v>
      </c>
      <c r="G18" s="55">
        <v>4.1100000000000003</v>
      </c>
      <c r="H18" s="55">
        <v>5.0148045846990001</v>
      </c>
      <c r="I18" s="56">
        <v>1E-3</v>
      </c>
      <c r="J18" s="56">
        <v>1.8800000000000001E-2</v>
      </c>
      <c r="K18" s="56">
        <v>0</v>
      </c>
    </row>
    <row r="19" spans="1:11">
      <c r="A19" t="s">
        <v>1896</v>
      </c>
      <c r="B19" t="s">
        <v>1897</v>
      </c>
      <c r="C19" t="s">
        <v>1557</v>
      </c>
      <c r="D19" t="s">
        <v>994</v>
      </c>
      <c r="E19" t="s">
        <v>100</v>
      </c>
      <c r="F19" s="55">
        <v>8888.8700000000008</v>
      </c>
      <c r="G19" s="55">
        <v>3</v>
      </c>
      <c r="H19" s="55">
        <v>0.96719794469999998</v>
      </c>
      <c r="I19" s="56">
        <v>4.0000000000000002E-4</v>
      </c>
      <c r="J19" s="56">
        <v>3.5999999999999999E-3</v>
      </c>
      <c r="K19" s="56">
        <v>0</v>
      </c>
    </row>
    <row r="20" spans="1:11">
      <c r="A20" t="s">
        <v>206</v>
      </c>
      <c r="B20" s="109" t="s">
        <v>4605</v>
      </c>
      <c r="C20" s="110" t="s">
        <v>4605</v>
      </c>
      <c r="D20" s="110" t="s">
        <v>4605</v>
      </c>
      <c r="E20" s="110" t="s">
        <v>4605</v>
      </c>
      <c r="F20" s="110" t="s">
        <v>4605</v>
      </c>
      <c r="G20" s="110" t="s">
        <v>4605</v>
      </c>
      <c r="H20" s="110" t="s">
        <v>4605</v>
      </c>
      <c r="I20" s="110" t="s">
        <v>4605</v>
      </c>
      <c r="J20" s="110" t="s">
        <v>4605</v>
      </c>
      <c r="K20" s="110" t="s">
        <v>4605</v>
      </c>
    </row>
    <row r="21" spans="1:11">
      <c r="A21" t="s">
        <v>320</v>
      </c>
      <c r="B21" s="109" t="s">
        <v>4605</v>
      </c>
      <c r="C21" s="110" t="s">
        <v>4605</v>
      </c>
      <c r="D21" s="110" t="s">
        <v>4605</v>
      </c>
      <c r="E21" s="110" t="s">
        <v>4605</v>
      </c>
      <c r="F21" s="110" t="s">
        <v>4605</v>
      </c>
      <c r="G21" s="110" t="s">
        <v>4605</v>
      </c>
      <c r="H21" s="110" t="s">
        <v>4605</v>
      </c>
      <c r="I21" s="110" t="s">
        <v>4605</v>
      </c>
      <c r="J21" s="110" t="s">
        <v>4605</v>
      </c>
      <c r="K21" s="110" t="s">
        <v>4605</v>
      </c>
    </row>
    <row r="22" spans="1:11">
      <c r="A22" t="s">
        <v>321</v>
      </c>
      <c r="B22" s="109" t="s">
        <v>4605</v>
      </c>
      <c r="C22" s="110" t="s">
        <v>4605</v>
      </c>
      <c r="D22" s="110" t="s">
        <v>4605</v>
      </c>
      <c r="E22" s="110" t="s">
        <v>4605</v>
      </c>
      <c r="F22" s="110" t="s">
        <v>4605</v>
      </c>
      <c r="G22" s="110" t="s">
        <v>4605</v>
      </c>
      <c r="H22" s="110" t="s">
        <v>4605</v>
      </c>
      <c r="I22" s="110" t="s">
        <v>4605</v>
      </c>
      <c r="J22" s="110" t="s">
        <v>4605</v>
      </c>
      <c r="K22" s="110" t="s">
        <v>4605</v>
      </c>
    </row>
    <row r="23" spans="1:11">
      <c r="A23" t="s">
        <v>322</v>
      </c>
      <c r="B23" s="109" t="s">
        <v>4605</v>
      </c>
      <c r="C23" s="110" t="s">
        <v>4605</v>
      </c>
      <c r="D23" s="110" t="s">
        <v>4605</v>
      </c>
      <c r="E23" s="110" t="s">
        <v>4605</v>
      </c>
      <c r="F23" s="110" t="s">
        <v>4605</v>
      </c>
      <c r="G23" s="110" t="s">
        <v>4605</v>
      </c>
      <c r="H23" s="110" t="s">
        <v>4605</v>
      </c>
      <c r="I23" s="110" t="s">
        <v>4605</v>
      </c>
      <c r="J23" s="110" t="s">
        <v>4605</v>
      </c>
      <c r="K23" s="110" t="s">
        <v>4605</v>
      </c>
    </row>
    <row r="24" spans="1:11" hidden="1">
      <c r="C24" s="13"/>
      <c r="D24" s="13"/>
    </row>
    <row r="25" spans="1:11" hidden="1">
      <c r="C25" s="13"/>
      <c r="D25" s="13"/>
    </row>
    <row r="26" spans="1:11" hidden="1">
      <c r="C26" s="13"/>
      <c r="D26" s="13"/>
    </row>
    <row r="27" spans="1:11" hidden="1">
      <c r="C27" s="13"/>
      <c r="D27" s="13"/>
    </row>
    <row r="28" spans="1:11" hidden="1">
      <c r="C28" s="13"/>
      <c r="D28" s="13"/>
    </row>
    <row r="29" spans="1:11" hidden="1">
      <c r="C29" s="13"/>
      <c r="D29" s="13"/>
    </row>
    <row r="30" spans="1:11" hidden="1">
      <c r="C30" s="13"/>
      <c r="D30" s="13"/>
    </row>
    <row r="31" spans="1:11" hidden="1">
      <c r="C31" s="13"/>
      <c r="D31" s="13"/>
    </row>
    <row r="32" spans="1:11" hidden="1">
      <c r="C32" s="13"/>
      <c r="D32" s="13"/>
    </row>
    <row r="33" spans="3:4" hidden="1">
      <c r="C33" s="13"/>
      <c r="D33" s="13"/>
    </row>
    <row r="34" spans="3:4" hidden="1">
      <c r="C34" s="13"/>
      <c r="D34" s="13"/>
    </row>
    <row r="35" spans="3:4" hidden="1">
      <c r="C35" s="13"/>
      <c r="D35" s="13"/>
    </row>
    <row r="36" spans="3:4" hidden="1">
      <c r="C36" s="13"/>
      <c r="D36" s="13"/>
    </row>
    <row r="37" spans="3:4" hidden="1">
      <c r="C37" s="13"/>
      <c r="D37" s="13"/>
    </row>
    <row r="38" spans="3:4" hidden="1">
      <c r="C38" s="13"/>
      <c r="D38" s="13"/>
    </row>
    <row r="39" spans="3:4" hidden="1">
      <c r="C39" s="13"/>
      <c r="D39" s="13"/>
    </row>
    <row r="40" spans="3:4" hidden="1">
      <c r="C40" s="13"/>
      <c r="D40" s="13"/>
    </row>
    <row r="41" spans="3:4" hidden="1">
      <c r="C41" s="13"/>
      <c r="D41" s="13"/>
    </row>
    <row r="42" spans="3:4" hidden="1">
      <c r="C42" s="13"/>
      <c r="D42" s="13"/>
    </row>
    <row r="43" spans="3:4" hidden="1">
      <c r="C43" s="13"/>
      <c r="D43" s="13"/>
    </row>
    <row r="44" spans="3:4" hidden="1">
      <c r="C44" s="13"/>
      <c r="D44" s="13"/>
    </row>
    <row r="45" spans="3:4" hidden="1">
      <c r="C45" s="13"/>
      <c r="D45" s="13"/>
    </row>
    <row r="46" spans="3:4" hidden="1">
      <c r="C46" s="13"/>
      <c r="D46" s="13"/>
    </row>
    <row r="47" spans="3:4" hidden="1">
      <c r="C47" s="13"/>
      <c r="D47" s="13"/>
    </row>
    <row r="48" spans="3:4" hidden="1">
      <c r="C48" s="13"/>
      <c r="D48" s="13"/>
    </row>
    <row r="49" spans="3:4" hidden="1">
      <c r="C49" s="13"/>
      <c r="D49" s="13"/>
    </row>
    <row r="50" spans="3:4" hidden="1">
      <c r="C50" s="13"/>
      <c r="D50" s="13"/>
    </row>
    <row r="51" spans="3:4" hidden="1">
      <c r="C51" s="13"/>
      <c r="D51" s="13"/>
    </row>
    <row r="52" spans="3:4" hidden="1">
      <c r="C52" s="13"/>
      <c r="D52" s="13"/>
    </row>
    <row r="53" spans="3:4" hidden="1">
      <c r="C53" s="13"/>
      <c r="D53" s="13"/>
    </row>
    <row r="54" spans="3:4" hidden="1">
      <c r="C54" s="13"/>
      <c r="D54" s="13"/>
    </row>
    <row r="55" spans="3:4" hidden="1">
      <c r="C55" s="13"/>
      <c r="D55" s="13"/>
    </row>
    <row r="56" spans="3:4" hidden="1">
      <c r="C56" s="13"/>
      <c r="D56" s="13"/>
    </row>
    <row r="57" spans="3:4" hidden="1">
      <c r="C57" s="13"/>
      <c r="D57" s="13"/>
    </row>
    <row r="58" spans="3:4" hidden="1">
      <c r="C58" s="13"/>
      <c r="D58" s="13"/>
    </row>
    <row r="59" spans="3:4" hidden="1">
      <c r="C59" s="13"/>
      <c r="D59" s="13"/>
    </row>
    <row r="60" spans="3:4" hidden="1">
      <c r="C60" s="13"/>
      <c r="D60" s="13"/>
    </row>
    <row r="61" spans="3:4" hidden="1">
      <c r="C61" s="13"/>
      <c r="D61" s="13"/>
    </row>
    <row r="62" spans="3:4" hidden="1">
      <c r="C62" s="13"/>
      <c r="D62" s="13"/>
    </row>
    <row r="63" spans="3:4" hidden="1">
      <c r="C63" s="13"/>
      <c r="D63" s="13"/>
    </row>
    <row r="64" spans="3:4" hidden="1">
      <c r="C64" s="13"/>
      <c r="D64" s="13"/>
    </row>
    <row r="65" spans="3:4" hidden="1">
      <c r="C65" s="13"/>
      <c r="D65" s="13"/>
    </row>
    <row r="66" spans="3:4" hidden="1">
      <c r="C66" s="13"/>
      <c r="D66" s="13"/>
    </row>
    <row r="67" spans="3:4" hidden="1">
      <c r="C67" s="13"/>
      <c r="D67" s="13"/>
    </row>
    <row r="68" spans="3:4" hidden="1">
      <c r="C68" s="13"/>
      <c r="D68" s="13"/>
    </row>
    <row r="69" spans="3:4" hidden="1">
      <c r="C69" s="13"/>
      <c r="D69" s="13"/>
    </row>
    <row r="70" spans="3:4" hidden="1">
      <c r="C70" s="13"/>
      <c r="D70" s="13"/>
    </row>
    <row r="71" spans="3:4" hidden="1">
      <c r="C71" s="13"/>
      <c r="D71" s="13"/>
    </row>
    <row r="72" spans="3:4" hidden="1">
      <c r="C72" s="13"/>
      <c r="D72" s="13"/>
    </row>
    <row r="73" spans="3:4" hidden="1">
      <c r="C73" s="13"/>
      <c r="D73" s="13"/>
    </row>
    <row r="74" spans="3:4" hidden="1">
      <c r="C74" s="13"/>
      <c r="D74" s="13"/>
    </row>
    <row r="75" spans="3:4" hidden="1">
      <c r="C75" s="13"/>
      <c r="D75" s="13"/>
    </row>
    <row r="76" spans="3:4" hidden="1">
      <c r="C76" s="13"/>
      <c r="D76" s="13"/>
    </row>
    <row r="77" spans="3:4" hidden="1">
      <c r="C77" s="13"/>
      <c r="D77" s="13"/>
    </row>
    <row r="78" spans="3:4" hidden="1">
      <c r="C78" s="13"/>
      <c r="D78" s="13"/>
    </row>
    <row r="79" spans="3:4" hidden="1">
      <c r="C79" s="13"/>
      <c r="D79" s="13"/>
    </row>
    <row r="80" spans="3:4" hidden="1">
      <c r="C80" s="13"/>
      <c r="D80" s="13"/>
    </row>
    <row r="81" spans="3:4" hidden="1">
      <c r="C81" s="13"/>
      <c r="D81" s="13"/>
    </row>
    <row r="82" spans="3:4" hidden="1">
      <c r="C82" s="13"/>
      <c r="D82" s="13"/>
    </row>
    <row r="83" spans="3:4" hidden="1">
      <c r="C83" s="13"/>
      <c r="D83" s="13"/>
    </row>
    <row r="84" spans="3:4" hidden="1">
      <c r="C84" s="13"/>
      <c r="D84" s="13"/>
    </row>
    <row r="85" spans="3:4" hidden="1">
      <c r="C85" s="13"/>
      <c r="D85" s="13"/>
    </row>
    <row r="86" spans="3:4" hidden="1">
      <c r="C86" s="13"/>
      <c r="D86" s="13"/>
    </row>
    <row r="87" spans="3:4" hidden="1">
      <c r="C87" s="13"/>
      <c r="D87" s="13"/>
    </row>
    <row r="88" spans="3:4" hidden="1">
      <c r="C88" s="13"/>
      <c r="D88" s="13"/>
    </row>
    <row r="89" spans="3:4" hidden="1">
      <c r="C89" s="13"/>
      <c r="D89" s="13"/>
    </row>
    <row r="90" spans="3:4" hidden="1">
      <c r="C90" s="13"/>
      <c r="D90" s="13"/>
    </row>
    <row r="91" spans="3:4" hidden="1">
      <c r="C91" s="13"/>
      <c r="D91" s="13"/>
    </row>
    <row r="92" spans="3:4" hidden="1">
      <c r="C92" s="13"/>
      <c r="D92" s="13"/>
    </row>
    <row r="93" spans="3:4" hidden="1">
      <c r="C93" s="13"/>
      <c r="D93" s="13"/>
    </row>
    <row r="94" spans="3:4" hidden="1">
      <c r="C94" s="13"/>
      <c r="D94" s="13"/>
    </row>
    <row r="95" spans="3:4" hidden="1">
      <c r="C95" s="13"/>
      <c r="D95" s="13"/>
    </row>
    <row r="96" spans="3:4" hidden="1">
      <c r="C96" s="13"/>
      <c r="D96" s="13"/>
    </row>
    <row r="97" spans="3:4" hidden="1">
      <c r="C97" s="13"/>
      <c r="D97" s="13"/>
    </row>
    <row r="98" spans="3:4" hidden="1">
      <c r="C98" s="13"/>
      <c r="D98" s="13"/>
    </row>
    <row r="99" spans="3:4" hidden="1">
      <c r="C99" s="13"/>
      <c r="D99" s="13"/>
    </row>
    <row r="100" spans="3:4" hidden="1">
      <c r="C100" s="13"/>
      <c r="D100" s="13"/>
    </row>
    <row r="101" spans="3:4" hidden="1">
      <c r="C101" s="13"/>
      <c r="D101" s="13"/>
    </row>
    <row r="102" spans="3:4" hidden="1">
      <c r="C102" s="13"/>
      <c r="D102" s="13"/>
    </row>
    <row r="103" spans="3:4" hidden="1">
      <c r="C103" s="13"/>
      <c r="D103" s="13"/>
    </row>
    <row r="104" spans="3:4" hidden="1">
      <c r="C104" s="13"/>
      <c r="D104" s="13"/>
    </row>
    <row r="105" spans="3:4" hidden="1">
      <c r="C105" s="13"/>
      <c r="D105" s="13"/>
    </row>
    <row r="106" spans="3:4" hidden="1">
      <c r="C106" s="13"/>
      <c r="D106" s="13"/>
    </row>
    <row r="107" spans="3:4" hidden="1">
      <c r="C107" s="13"/>
      <c r="D107" s="13"/>
    </row>
    <row r="108" spans="3:4" hidden="1">
      <c r="C108" s="13"/>
      <c r="D108" s="13"/>
    </row>
    <row r="109" spans="3:4" hidden="1">
      <c r="C109" s="13"/>
      <c r="D109" s="13"/>
    </row>
    <row r="110" spans="3:4" hidden="1">
      <c r="C110" s="13"/>
      <c r="D110" s="13"/>
    </row>
    <row r="111" spans="3:4" hidden="1">
      <c r="C111" s="13"/>
      <c r="D111" s="13"/>
    </row>
    <row r="112" spans="3:4" hidden="1">
      <c r="C112" s="13"/>
      <c r="D112" s="13"/>
    </row>
    <row r="113" spans="3:4" hidden="1">
      <c r="C113" s="13"/>
      <c r="D113" s="13"/>
    </row>
    <row r="114" spans="3:4" hidden="1">
      <c r="C114" s="13"/>
      <c r="D114" s="13"/>
    </row>
    <row r="115" spans="3:4" hidden="1">
      <c r="C115" s="13"/>
      <c r="D115" s="13"/>
    </row>
    <row r="116" spans="3:4" hidden="1">
      <c r="C116" s="13"/>
      <c r="D116" s="13"/>
    </row>
    <row r="117" spans="3:4" hidden="1">
      <c r="C117" s="13"/>
      <c r="D117" s="13"/>
    </row>
    <row r="118" spans="3:4" hidden="1">
      <c r="C118" s="13"/>
      <c r="D118" s="13"/>
    </row>
    <row r="119" spans="3:4" hidden="1">
      <c r="C119" s="13"/>
      <c r="D119" s="13"/>
    </row>
    <row r="120" spans="3:4" hidden="1">
      <c r="C120" s="13"/>
      <c r="D120" s="13"/>
    </row>
    <row r="121" spans="3:4" hidden="1">
      <c r="C121" s="13"/>
      <c r="D121" s="13"/>
    </row>
    <row r="122" spans="3:4" hidden="1">
      <c r="C122" s="13"/>
      <c r="D122" s="13"/>
    </row>
    <row r="123" spans="3:4" hidden="1">
      <c r="C123" s="13"/>
      <c r="D123" s="13"/>
    </row>
    <row r="124" spans="3:4" hidden="1">
      <c r="C124" s="13"/>
      <c r="D124" s="13"/>
    </row>
    <row r="125" spans="3:4" hidden="1">
      <c r="C125" s="13"/>
      <c r="D125" s="13"/>
    </row>
    <row r="126" spans="3:4" hidden="1">
      <c r="C126" s="13"/>
      <c r="D126" s="13"/>
    </row>
    <row r="127" spans="3:4" hidden="1">
      <c r="C127" s="13"/>
      <c r="D127" s="13"/>
    </row>
    <row r="128" spans="3:4" hidden="1">
      <c r="C128" s="13"/>
      <c r="D128" s="13"/>
    </row>
    <row r="129" spans="3:4" hidden="1">
      <c r="C129" s="13"/>
      <c r="D129" s="13"/>
    </row>
    <row r="130" spans="3:4" hidden="1">
      <c r="C130" s="13"/>
      <c r="D130" s="13"/>
    </row>
    <row r="131" spans="3:4" hidden="1">
      <c r="C131" s="13"/>
      <c r="D131" s="13"/>
    </row>
    <row r="132" spans="3:4" hidden="1">
      <c r="C132" s="13"/>
      <c r="D132" s="13"/>
    </row>
    <row r="133" spans="3:4" hidden="1">
      <c r="C133" s="13"/>
      <c r="D133" s="13"/>
    </row>
    <row r="134" spans="3:4" hidden="1">
      <c r="C134" s="13"/>
      <c r="D134" s="13"/>
    </row>
    <row r="135" spans="3:4" hidden="1">
      <c r="C135" s="13"/>
      <c r="D135" s="13"/>
    </row>
    <row r="136" spans="3:4" hidden="1">
      <c r="C136" s="13"/>
      <c r="D136" s="13"/>
    </row>
    <row r="137" spans="3:4" hidden="1">
      <c r="C137" s="13"/>
      <c r="D137" s="13"/>
    </row>
    <row r="138" spans="3:4" hidden="1">
      <c r="C138" s="13"/>
      <c r="D138" s="13"/>
    </row>
    <row r="139" spans="3:4" hidden="1">
      <c r="C139" s="13"/>
      <c r="D139" s="13"/>
    </row>
    <row r="140" spans="3:4" hidden="1">
      <c r="C140" s="13"/>
      <c r="D140" s="13"/>
    </row>
    <row r="141" spans="3:4" hidden="1">
      <c r="C141" s="13"/>
      <c r="D141" s="13"/>
    </row>
    <row r="142" spans="3:4" hidden="1">
      <c r="C142" s="13"/>
      <c r="D142" s="13"/>
    </row>
    <row r="143" spans="3:4" hidden="1">
      <c r="C143" s="13"/>
      <c r="D143" s="13"/>
    </row>
    <row r="144" spans="3:4" hidden="1">
      <c r="C144" s="13"/>
      <c r="D144" s="13"/>
    </row>
    <row r="145" spans="3:4" hidden="1">
      <c r="C145" s="13"/>
      <c r="D145" s="13"/>
    </row>
    <row r="146" spans="3:4" hidden="1">
      <c r="C146" s="13"/>
      <c r="D146" s="13"/>
    </row>
    <row r="147" spans="3:4" hidden="1">
      <c r="C147" s="13"/>
      <c r="D147" s="13"/>
    </row>
    <row r="148" spans="3:4" hidden="1">
      <c r="C148" s="13"/>
      <c r="D148" s="13"/>
    </row>
    <row r="149" spans="3:4" hidden="1">
      <c r="C149" s="13"/>
      <c r="D149" s="13"/>
    </row>
    <row r="150" spans="3:4" hidden="1">
      <c r="C150" s="13"/>
      <c r="D150" s="13"/>
    </row>
    <row r="151" spans="3:4" hidden="1">
      <c r="C151" s="13"/>
      <c r="D151" s="13"/>
    </row>
    <row r="152" spans="3:4" hidden="1">
      <c r="C152" s="13"/>
      <c r="D152" s="13"/>
    </row>
    <row r="153" spans="3:4" hidden="1">
      <c r="C153" s="13"/>
      <c r="D153" s="13"/>
    </row>
    <row r="154" spans="3:4" hidden="1">
      <c r="C154" s="13"/>
      <c r="D154" s="13"/>
    </row>
    <row r="155" spans="3:4" hidden="1">
      <c r="C155" s="13"/>
      <c r="D155" s="13"/>
    </row>
    <row r="156" spans="3:4" hidden="1">
      <c r="C156" s="13"/>
      <c r="D156" s="13"/>
    </row>
    <row r="157" spans="3:4" hidden="1">
      <c r="C157" s="13"/>
      <c r="D157" s="13"/>
    </row>
    <row r="158" spans="3:4" hidden="1">
      <c r="C158" s="13"/>
      <c r="D158" s="13"/>
    </row>
    <row r="159" spans="3:4" hidden="1">
      <c r="C159" s="13"/>
      <c r="D159" s="13"/>
    </row>
    <row r="160" spans="3:4" hidden="1">
      <c r="C160" s="13"/>
      <c r="D160" s="13"/>
    </row>
    <row r="161" spans="3:4" hidden="1">
      <c r="C161" s="13"/>
      <c r="D161" s="13"/>
    </row>
    <row r="162" spans="3:4" hidden="1">
      <c r="C162" s="13"/>
      <c r="D162" s="13"/>
    </row>
    <row r="163" spans="3:4" hidden="1">
      <c r="C163" s="13"/>
      <c r="D163" s="13"/>
    </row>
    <row r="164" spans="3:4" hidden="1">
      <c r="C164" s="13"/>
      <c r="D164" s="13"/>
    </row>
    <row r="165" spans="3:4" hidden="1">
      <c r="C165" s="13"/>
      <c r="D165" s="13"/>
    </row>
    <row r="166" spans="3:4" hidden="1">
      <c r="C166" s="13"/>
      <c r="D166" s="13"/>
    </row>
    <row r="167" spans="3:4" hidden="1">
      <c r="C167" s="13"/>
      <c r="D167" s="13"/>
    </row>
    <row r="168" spans="3:4" hidden="1">
      <c r="C168" s="13"/>
      <c r="D168" s="13"/>
    </row>
    <row r="169" spans="3:4" hidden="1">
      <c r="C169" s="13"/>
      <c r="D169" s="13"/>
    </row>
    <row r="170" spans="3:4" hidden="1">
      <c r="C170" s="13"/>
      <c r="D170" s="13"/>
    </row>
    <row r="171" spans="3:4" hidden="1">
      <c r="C171" s="13"/>
      <c r="D171" s="13"/>
    </row>
    <row r="172" spans="3:4" hidden="1">
      <c r="C172" s="13"/>
      <c r="D172" s="13"/>
    </row>
    <row r="173" spans="3:4" hidden="1">
      <c r="C173" s="13"/>
      <c r="D173" s="13"/>
    </row>
    <row r="174" spans="3:4" hidden="1">
      <c r="C174" s="13"/>
      <c r="D174" s="13"/>
    </row>
    <row r="175" spans="3:4" hidden="1">
      <c r="C175" s="13"/>
      <c r="D175" s="13"/>
    </row>
    <row r="176" spans="3:4" hidden="1">
      <c r="C176" s="13"/>
      <c r="D176" s="13"/>
    </row>
    <row r="177" spans="3:4" hidden="1">
      <c r="C177" s="13"/>
      <c r="D177" s="13"/>
    </row>
    <row r="178" spans="3:4" hidden="1">
      <c r="C178" s="13"/>
      <c r="D178" s="13"/>
    </row>
    <row r="179" spans="3:4" hidden="1">
      <c r="C179" s="13"/>
      <c r="D179" s="13"/>
    </row>
    <row r="180" spans="3:4" hidden="1">
      <c r="C180" s="13"/>
      <c r="D180" s="13"/>
    </row>
    <row r="181" spans="3:4" hidden="1">
      <c r="C181" s="13"/>
      <c r="D181" s="13"/>
    </row>
    <row r="182" spans="3:4" hidden="1">
      <c r="C182" s="13"/>
      <c r="D182" s="13"/>
    </row>
    <row r="183" spans="3:4" hidden="1">
      <c r="C183" s="13"/>
      <c r="D183" s="13"/>
    </row>
    <row r="184" spans="3:4" hidden="1">
      <c r="C184" s="13"/>
      <c r="D184" s="13"/>
    </row>
    <row r="185" spans="3:4" hidden="1">
      <c r="C185" s="13"/>
      <c r="D185" s="13"/>
    </row>
    <row r="186" spans="3:4" hidden="1">
      <c r="C186" s="13"/>
      <c r="D186" s="13"/>
    </row>
    <row r="187" spans="3:4" hidden="1">
      <c r="C187" s="13"/>
      <c r="D187" s="13"/>
    </row>
    <row r="188" spans="3:4" hidden="1">
      <c r="C188" s="13"/>
      <c r="D188" s="13"/>
    </row>
    <row r="189" spans="3:4" hidden="1">
      <c r="C189" s="13"/>
      <c r="D189" s="13"/>
    </row>
    <row r="190" spans="3:4" hidden="1">
      <c r="C190" s="13"/>
      <c r="D190" s="13"/>
    </row>
    <row r="191" spans="3:4" hidden="1">
      <c r="C191" s="13"/>
      <c r="D191" s="13"/>
    </row>
    <row r="192" spans="3:4" hidden="1">
      <c r="C192" s="13"/>
      <c r="D192" s="13"/>
    </row>
    <row r="193" spans="3:4" hidden="1">
      <c r="C193" s="13"/>
      <c r="D193" s="13"/>
    </row>
    <row r="194" spans="3:4" hidden="1">
      <c r="C194" s="13"/>
      <c r="D194" s="13"/>
    </row>
    <row r="195" spans="3:4" hidden="1">
      <c r="C195" s="13"/>
      <c r="D195" s="13"/>
    </row>
    <row r="196" spans="3:4" hidden="1">
      <c r="C196" s="13"/>
      <c r="D196" s="13"/>
    </row>
    <row r="197" spans="3:4" hidden="1">
      <c r="C197" s="13"/>
      <c r="D197" s="13"/>
    </row>
    <row r="198" spans="3:4" hidden="1">
      <c r="C198" s="13"/>
      <c r="D198" s="13"/>
    </row>
    <row r="199" spans="3:4" hidden="1">
      <c r="C199" s="13"/>
      <c r="D199" s="13"/>
    </row>
    <row r="200" spans="3:4" hidden="1">
      <c r="C200" s="13"/>
      <c r="D200" s="13"/>
    </row>
    <row r="201" spans="3:4" hidden="1">
      <c r="C201" s="13"/>
      <c r="D201" s="13"/>
    </row>
    <row r="202" spans="3:4" hidden="1">
      <c r="C202" s="13"/>
      <c r="D202" s="13"/>
    </row>
    <row r="203" spans="3:4" hidden="1">
      <c r="C203" s="13"/>
      <c r="D203" s="13"/>
    </row>
    <row r="204" spans="3:4" hidden="1">
      <c r="C204" s="13"/>
      <c r="D204" s="13"/>
    </row>
    <row r="205" spans="3:4" hidden="1">
      <c r="C205" s="13"/>
      <c r="D205" s="13"/>
    </row>
    <row r="206" spans="3:4" hidden="1">
      <c r="C206" s="13"/>
      <c r="D206" s="13"/>
    </row>
    <row r="207" spans="3:4" hidden="1">
      <c r="C207" s="13"/>
      <c r="D207" s="13"/>
    </row>
    <row r="208" spans="3:4" hidden="1">
      <c r="C208" s="13"/>
      <c r="D208" s="13"/>
    </row>
    <row r="209" spans="3:4" hidden="1">
      <c r="C209" s="13"/>
      <c r="D209" s="13"/>
    </row>
    <row r="210" spans="3:4" hidden="1">
      <c r="C210" s="13"/>
      <c r="D210" s="13"/>
    </row>
    <row r="211" spans="3:4" hidden="1">
      <c r="C211" s="13"/>
      <c r="D211" s="13"/>
    </row>
    <row r="212" spans="3:4" hidden="1">
      <c r="C212" s="13"/>
      <c r="D212" s="13"/>
    </row>
    <row r="213" spans="3:4" hidden="1">
      <c r="C213" s="13"/>
      <c r="D213" s="13"/>
    </row>
    <row r="214" spans="3:4" hidden="1">
      <c r="C214" s="13"/>
      <c r="D214" s="13"/>
    </row>
    <row r="215" spans="3:4" hidden="1">
      <c r="C215" s="13"/>
      <c r="D215" s="13"/>
    </row>
    <row r="216" spans="3:4" hidden="1">
      <c r="C216" s="13"/>
      <c r="D216" s="13"/>
    </row>
    <row r="217" spans="3:4" hidden="1">
      <c r="C217" s="13"/>
      <c r="D217" s="13"/>
    </row>
    <row r="218" spans="3:4" hidden="1">
      <c r="C218" s="13"/>
      <c r="D218" s="13"/>
    </row>
    <row r="219" spans="3:4" hidden="1">
      <c r="C219" s="13"/>
      <c r="D219" s="13"/>
    </row>
    <row r="220" spans="3:4" hidden="1">
      <c r="C220" s="13"/>
      <c r="D220" s="13"/>
    </row>
    <row r="221" spans="3:4" hidden="1">
      <c r="C221" s="13"/>
      <c r="D221" s="13"/>
    </row>
    <row r="222" spans="3:4" hidden="1">
      <c r="C222" s="13"/>
      <c r="D222" s="13"/>
    </row>
    <row r="223" spans="3:4" hidden="1">
      <c r="C223" s="13"/>
      <c r="D223" s="13"/>
    </row>
    <row r="224" spans="3:4" hidden="1">
      <c r="C224" s="13"/>
      <c r="D224" s="13"/>
    </row>
    <row r="225" spans="3:4" hidden="1">
      <c r="C225" s="13"/>
      <c r="D225" s="13"/>
    </row>
    <row r="226" spans="3:4" hidden="1">
      <c r="C226" s="13"/>
      <c r="D226" s="13"/>
    </row>
    <row r="227" spans="3:4" hidden="1">
      <c r="C227" s="13"/>
      <c r="D227" s="13"/>
    </row>
    <row r="228" spans="3:4" hidden="1">
      <c r="C228" s="13"/>
      <c r="D228" s="13"/>
    </row>
    <row r="229" spans="3:4" hidden="1">
      <c r="C229" s="13"/>
      <c r="D229" s="13"/>
    </row>
    <row r="230" spans="3:4" hidden="1">
      <c r="C230" s="13"/>
      <c r="D230" s="13"/>
    </row>
    <row r="231" spans="3:4" hidden="1">
      <c r="C231" s="13"/>
      <c r="D231" s="13"/>
    </row>
    <row r="232" spans="3:4" hidden="1">
      <c r="C232" s="13"/>
      <c r="D232" s="13"/>
    </row>
    <row r="233" spans="3:4" hidden="1">
      <c r="C233" s="13"/>
      <c r="D233" s="13"/>
    </row>
    <row r="234" spans="3:4" hidden="1">
      <c r="C234" s="13"/>
      <c r="D234" s="13"/>
    </row>
    <row r="235" spans="3:4" hidden="1">
      <c r="C235" s="13"/>
      <c r="D235" s="13"/>
    </row>
    <row r="236" spans="3:4" hidden="1">
      <c r="C236" s="13"/>
      <c r="D236" s="13"/>
    </row>
    <row r="237" spans="3:4" hidden="1">
      <c r="C237" s="13"/>
      <c r="D237" s="13"/>
    </row>
    <row r="238" spans="3:4" hidden="1">
      <c r="C238" s="13"/>
      <c r="D238" s="13"/>
    </row>
    <row r="239" spans="3:4" hidden="1">
      <c r="C239" s="13"/>
      <c r="D239" s="13"/>
    </row>
    <row r="240" spans="3:4" hidden="1">
      <c r="C240" s="13"/>
      <c r="D240" s="13"/>
    </row>
    <row r="241" spans="3:4" hidden="1">
      <c r="C241" s="13"/>
      <c r="D241" s="13"/>
    </row>
    <row r="242" spans="3:4" hidden="1">
      <c r="C242" s="13"/>
      <c r="D242" s="13"/>
    </row>
    <row r="243" spans="3:4" hidden="1">
      <c r="C243" s="13"/>
      <c r="D243" s="13"/>
    </row>
    <row r="244" spans="3:4" hidden="1">
      <c r="C244" s="13"/>
      <c r="D244" s="13"/>
    </row>
    <row r="245" spans="3:4" hidden="1">
      <c r="C245" s="13"/>
      <c r="D245" s="13"/>
    </row>
    <row r="246" spans="3:4" hidden="1">
      <c r="C246" s="13"/>
      <c r="D246" s="13"/>
    </row>
    <row r="247" spans="3:4" hidden="1">
      <c r="C247" s="13"/>
      <c r="D247" s="13"/>
    </row>
    <row r="248" spans="3:4" hidden="1">
      <c r="C248" s="13"/>
      <c r="D248" s="13"/>
    </row>
    <row r="249" spans="3:4" hidden="1">
      <c r="C249" s="13"/>
      <c r="D249" s="13"/>
    </row>
    <row r="250" spans="3:4" hidden="1">
      <c r="C250" s="13"/>
      <c r="D250" s="13"/>
    </row>
    <row r="251" spans="3:4" hidden="1">
      <c r="C251" s="13"/>
      <c r="D251" s="13"/>
    </row>
    <row r="252" spans="3:4" hidden="1">
      <c r="C252" s="13"/>
      <c r="D252" s="13"/>
    </row>
    <row r="253" spans="3:4" hidden="1">
      <c r="C253" s="13"/>
      <c r="D253" s="13"/>
    </row>
    <row r="254" spans="3:4" hidden="1">
      <c r="C254" s="13"/>
      <c r="D254" s="13"/>
    </row>
    <row r="255" spans="3:4" hidden="1">
      <c r="C255" s="13"/>
      <c r="D255" s="13"/>
    </row>
    <row r="256" spans="3:4" hidden="1">
      <c r="C256" s="13"/>
      <c r="D256" s="13"/>
    </row>
    <row r="257" spans="3:4" hidden="1">
      <c r="C257" s="13"/>
      <c r="D257" s="13"/>
    </row>
    <row r="258" spans="3:4" hidden="1">
      <c r="C258" s="13"/>
      <c r="D258" s="13"/>
    </row>
    <row r="259" spans="3:4" hidden="1">
      <c r="C259" s="13"/>
      <c r="D259" s="13"/>
    </row>
    <row r="260" spans="3:4" hidden="1">
      <c r="C260" s="13"/>
      <c r="D260" s="13"/>
    </row>
    <row r="261" spans="3:4" hidden="1">
      <c r="C261" s="13"/>
      <c r="D261" s="13"/>
    </row>
    <row r="262" spans="3:4" hidden="1">
      <c r="C262" s="13"/>
      <c r="D262" s="13"/>
    </row>
    <row r="263" spans="3:4" hidden="1">
      <c r="C263" s="13"/>
      <c r="D263" s="13"/>
    </row>
    <row r="264" spans="3:4" hidden="1">
      <c r="C264" s="13"/>
      <c r="D264" s="13"/>
    </row>
    <row r="265" spans="3:4" hidden="1">
      <c r="C265" s="13"/>
      <c r="D265" s="13"/>
    </row>
    <row r="266" spans="3:4" hidden="1">
      <c r="C266" s="13"/>
      <c r="D266" s="13"/>
    </row>
    <row r="267" spans="3:4" hidden="1">
      <c r="C267" s="13"/>
      <c r="D267" s="13"/>
    </row>
    <row r="268" spans="3:4" hidden="1">
      <c r="C268" s="13"/>
      <c r="D268" s="13"/>
    </row>
    <row r="269" spans="3:4" hidden="1">
      <c r="C269" s="13"/>
      <c r="D269" s="13"/>
    </row>
    <row r="270" spans="3:4" hidden="1">
      <c r="C270" s="13"/>
      <c r="D270" s="13"/>
    </row>
    <row r="271" spans="3:4" hidden="1">
      <c r="C271" s="13"/>
      <c r="D271" s="13"/>
    </row>
    <row r="272" spans="3:4" hidden="1">
      <c r="C272" s="13"/>
      <c r="D272" s="13"/>
    </row>
    <row r="273" spans="3:4" hidden="1">
      <c r="C273" s="13"/>
      <c r="D273" s="13"/>
    </row>
    <row r="274" spans="3:4" hidden="1">
      <c r="C274" s="13"/>
      <c r="D274" s="13"/>
    </row>
    <row r="275" spans="3:4" hidden="1">
      <c r="C275" s="13"/>
      <c r="D275" s="13"/>
    </row>
    <row r="276" spans="3:4" hidden="1">
      <c r="C276" s="13"/>
      <c r="D276" s="13"/>
    </row>
    <row r="277" spans="3:4" hidden="1">
      <c r="C277" s="13"/>
      <c r="D277" s="13"/>
    </row>
    <row r="278" spans="3:4" hidden="1">
      <c r="C278" s="13"/>
      <c r="D278" s="13"/>
    </row>
    <row r="279" spans="3:4" hidden="1">
      <c r="C279" s="13"/>
      <c r="D279" s="13"/>
    </row>
    <row r="280" spans="3:4" hidden="1">
      <c r="C280" s="13"/>
      <c r="D280" s="13"/>
    </row>
    <row r="281" spans="3:4" hidden="1">
      <c r="C281" s="13"/>
      <c r="D281" s="13"/>
    </row>
    <row r="282" spans="3:4" hidden="1">
      <c r="C282" s="13"/>
      <c r="D282" s="13"/>
    </row>
    <row r="283" spans="3:4" hidden="1">
      <c r="C283" s="13"/>
      <c r="D283" s="13"/>
    </row>
    <row r="284" spans="3:4" hidden="1">
      <c r="C284" s="13"/>
      <c r="D284" s="13"/>
    </row>
    <row r="285" spans="3:4" hidden="1">
      <c r="C285" s="13"/>
      <c r="D285" s="13"/>
    </row>
    <row r="286" spans="3:4" hidden="1">
      <c r="C286" s="13"/>
      <c r="D286" s="13"/>
    </row>
    <row r="287" spans="3:4" hidden="1">
      <c r="C287" s="13"/>
      <c r="D287" s="13"/>
    </row>
    <row r="288" spans="3:4" hidden="1">
      <c r="C288" s="13"/>
      <c r="D288" s="13"/>
    </row>
    <row r="289" spans="3:4" hidden="1">
      <c r="C289" s="13"/>
      <c r="D289" s="13"/>
    </row>
    <row r="290" spans="3:4" hidden="1">
      <c r="C290" s="13"/>
      <c r="D290" s="13"/>
    </row>
    <row r="291" spans="3:4" hidden="1">
      <c r="C291" s="13"/>
      <c r="D291" s="13"/>
    </row>
    <row r="292" spans="3:4" hidden="1">
      <c r="C292" s="13"/>
      <c r="D292" s="13"/>
    </row>
    <row r="293" spans="3:4" hidden="1">
      <c r="C293" s="13"/>
      <c r="D293" s="13"/>
    </row>
    <row r="294" spans="3:4" hidden="1">
      <c r="C294" s="13"/>
      <c r="D294" s="13"/>
    </row>
    <row r="295" spans="3:4" hidden="1">
      <c r="C295" s="13"/>
      <c r="D295" s="13"/>
    </row>
    <row r="296" spans="3:4" hidden="1">
      <c r="C296" s="13"/>
      <c r="D296" s="13"/>
    </row>
    <row r="297" spans="3:4" hidden="1">
      <c r="C297" s="13"/>
      <c r="D297" s="13"/>
    </row>
    <row r="298" spans="3:4" hidden="1">
      <c r="C298" s="13"/>
      <c r="D298" s="13"/>
    </row>
    <row r="299" spans="3:4" hidden="1">
      <c r="C299" s="13"/>
      <c r="D299" s="13"/>
    </row>
    <row r="300" spans="3:4" hidden="1">
      <c r="C300" s="13"/>
      <c r="D300" s="13"/>
    </row>
    <row r="301" spans="3:4" hidden="1">
      <c r="C301" s="13"/>
      <c r="D301" s="13"/>
    </row>
    <row r="302" spans="3:4" hidden="1">
      <c r="C302" s="13"/>
      <c r="D302" s="13"/>
    </row>
    <row r="303" spans="3:4" hidden="1">
      <c r="C303" s="13"/>
      <c r="D303" s="13"/>
    </row>
    <row r="304" spans="3:4" hidden="1">
      <c r="C304" s="13"/>
      <c r="D304" s="13"/>
    </row>
    <row r="305" spans="3:4" hidden="1">
      <c r="C305" s="13"/>
      <c r="D305" s="13"/>
    </row>
    <row r="306" spans="3:4" hidden="1">
      <c r="C306" s="13"/>
      <c r="D306" s="13"/>
    </row>
    <row r="307" spans="3:4" hidden="1">
      <c r="C307" s="13"/>
      <c r="D307" s="13"/>
    </row>
    <row r="308" spans="3:4" hidden="1">
      <c r="C308" s="13"/>
      <c r="D308" s="13"/>
    </row>
    <row r="309" spans="3:4" hidden="1">
      <c r="C309" s="13"/>
      <c r="D309" s="13"/>
    </row>
    <row r="310" spans="3:4" hidden="1">
      <c r="C310" s="13"/>
      <c r="D310" s="13"/>
    </row>
    <row r="311" spans="3:4" hidden="1">
      <c r="C311" s="13"/>
      <c r="D311" s="13"/>
    </row>
    <row r="312" spans="3:4" hidden="1">
      <c r="C312" s="13"/>
      <c r="D312" s="13"/>
    </row>
    <row r="313" spans="3:4" hidden="1">
      <c r="C313" s="13"/>
      <c r="D313" s="13"/>
    </row>
    <row r="314" spans="3:4" hidden="1">
      <c r="C314" s="13"/>
      <c r="D314" s="13"/>
    </row>
    <row r="315" spans="3:4" hidden="1">
      <c r="C315" s="13"/>
      <c r="D315" s="13"/>
    </row>
    <row r="316" spans="3:4" hidden="1">
      <c r="C316" s="13"/>
      <c r="D316" s="13"/>
    </row>
    <row r="317" spans="3:4" hidden="1">
      <c r="C317" s="13"/>
      <c r="D317" s="13"/>
    </row>
    <row r="318" spans="3:4" hidden="1">
      <c r="C318" s="13"/>
      <c r="D318" s="13"/>
    </row>
    <row r="319" spans="3:4" hidden="1">
      <c r="C319" s="13"/>
      <c r="D319" s="13"/>
    </row>
    <row r="320" spans="3:4" hidden="1">
      <c r="C320" s="13"/>
      <c r="D320" s="13"/>
    </row>
    <row r="321" spans="3:4" hidden="1">
      <c r="C321" s="13"/>
      <c r="D321" s="13"/>
    </row>
    <row r="322" spans="3:4" hidden="1">
      <c r="C322" s="13"/>
      <c r="D322" s="13"/>
    </row>
    <row r="323" spans="3:4" hidden="1">
      <c r="C323" s="13"/>
      <c r="D323" s="13"/>
    </row>
    <row r="324" spans="3:4" hidden="1">
      <c r="C324" s="13"/>
      <c r="D324" s="13"/>
    </row>
    <row r="325" spans="3:4" hidden="1">
      <c r="C325" s="13"/>
      <c r="D325" s="13"/>
    </row>
    <row r="326" spans="3:4" hidden="1">
      <c r="C326" s="13"/>
      <c r="D326" s="13"/>
    </row>
    <row r="327" spans="3:4" hidden="1">
      <c r="C327" s="13"/>
      <c r="D327" s="13"/>
    </row>
    <row r="328" spans="3:4" hidden="1">
      <c r="C328" s="13"/>
      <c r="D328" s="13"/>
    </row>
    <row r="329" spans="3:4" hidden="1">
      <c r="C329" s="13"/>
      <c r="D329" s="13"/>
    </row>
    <row r="330" spans="3:4" hidden="1">
      <c r="C330" s="13"/>
      <c r="D330" s="13"/>
    </row>
    <row r="331" spans="3:4" hidden="1">
      <c r="C331" s="13"/>
      <c r="D331" s="13"/>
    </row>
    <row r="332" spans="3:4" hidden="1">
      <c r="C332" s="13"/>
      <c r="D332" s="13"/>
    </row>
    <row r="333" spans="3:4" hidden="1">
      <c r="C333" s="13"/>
      <c r="D333" s="13"/>
    </row>
    <row r="334" spans="3:4" hidden="1">
      <c r="C334" s="13"/>
      <c r="D334" s="13"/>
    </row>
    <row r="335" spans="3:4" hidden="1">
      <c r="C335" s="13"/>
      <c r="D335" s="13"/>
    </row>
    <row r="336" spans="3:4" hidden="1">
      <c r="C336" s="13"/>
      <c r="D336" s="13"/>
    </row>
    <row r="337" spans="3:4" hidden="1">
      <c r="C337" s="13"/>
      <c r="D337" s="13"/>
    </row>
    <row r="338" spans="3:4" hidden="1">
      <c r="C338" s="13"/>
      <c r="D338" s="13"/>
    </row>
    <row r="339" spans="3:4" hidden="1">
      <c r="C339" s="13"/>
      <c r="D339" s="13"/>
    </row>
    <row r="340" spans="3:4" hidden="1">
      <c r="C340" s="13"/>
      <c r="D340" s="13"/>
    </row>
    <row r="341" spans="3:4" hidden="1">
      <c r="C341" s="13"/>
      <c r="D341" s="13"/>
    </row>
    <row r="342" spans="3:4" hidden="1">
      <c r="C342" s="13"/>
      <c r="D342" s="13"/>
    </row>
    <row r="343" spans="3:4" hidden="1">
      <c r="C343" s="13"/>
      <c r="D343" s="13"/>
    </row>
    <row r="344" spans="3:4" hidden="1">
      <c r="C344" s="13"/>
      <c r="D344" s="13"/>
    </row>
    <row r="345" spans="3:4" hidden="1">
      <c r="C345" s="13"/>
      <c r="D345" s="13"/>
    </row>
    <row r="346" spans="3:4" hidden="1">
      <c r="C346" s="13"/>
      <c r="D346" s="13"/>
    </row>
    <row r="347" spans="3:4" hidden="1">
      <c r="C347" s="13"/>
      <c r="D347" s="13"/>
    </row>
    <row r="348" spans="3:4" hidden="1">
      <c r="C348" s="13"/>
      <c r="D348" s="13"/>
    </row>
    <row r="349" spans="3:4" hidden="1">
      <c r="C349" s="13"/>
      <c r="D349" s="13"/>
    </row>
    <row r="350" spans="3:4" hidden="1">
      <c r="C350" s="13"/>
      <c r="D350" s="13"/>
    </row>
    <row r="351" spans="3:4" hidden="1">
      <c r="C351" s="13"/>
      <c r="D351" s="13"/>
    </row>
    <row r="352" spans="3:4" hidden="1">
      <c r="C352" s="13"/>
      <c r="D352" s="13"/>
    </row>
    <row r="353" spans="3:4" hidden="1">
      <c r="C353" s="13"/>
      <c r="D353" s="13"/>
    </row>
    <row r="354" spans="3:4" hidden="1">
      <c r="C354" s="13"/>
      <c r="D354" s="13"/>
    </row>
    <row r="355" spans="3:4" hidden="1">
      <c r="C355" s="13"/>
      <c r="D355" s="13"/>
    </row>
    <row r="356" spans="3:4" hidden="1">
      <c r="C356" s="13"/>
      <c r="D356" s="13"/>
    </row>
    <row r="357" spans="3:4" hidden="1">
      <c r="C357" s="13"/>
      <c r="D357" s="13"/>
    </row>
    <row r="358" spans="3:4" hidden="1">
      <c r="C358" s="13"/>
      <c r="D358" s="13"/>
    </row>
    <row r="359" spans="3:4" hidden="1">
      <c r="C359" s="13"/>
      <c r="D359" s="13"/>
    </row>
    <row r="360" spans="3:4" hidden="1">
      <c r="C360" s="13"/>
      <c r="D360" s="13"/>
    </row>
    <row r="361" spans="3:4" hidden="1">
      <c r="C361" s="13"/>
      <c r="D361" s="13"/>
    </row>
    <row r="362" spans="3:4" hidden="1">
      <c r="C362" s="13"/>
      <c r="D362" s="13"/>
    </row>
    <row r="363" spans="3:4" hidden="1">
      <c r="C363" s="13"/>
      <c r="D363" s="13"/>
    </row>
    <row r="364" spans="3:4" hidden="1">
      <c r="C364" s="13"/>
      <c r="D364" s="13"/>
    </row>
    <row r="365" spans="3:4" hidden="1">
      <c r="C365" s="13"/>
      <c r="D365" s="13"/>
    </row>
    <row r="366" spans="3:4" hidden="1">
      <c r="C366" s="13"/>
      <c r="D366" s="13"/>
    </row>
    <row r="367" spans="3:4" hidden="1">
      <c r="C367" s="13"/>
      <c r="D367" s="13"/>
    </row>
    <row r="368" spans="3:4" hidden="1">
      <c r="C368" s="13"/>
      <c r="D368" s="13"/>
    </row>
    <row r="369" spans="3:4" hidden="1">
      <c r="C369" s="13"/>
      <c r="D369" s="13"/>
    </row>
    <row r="370" spans="3:4" hidden="1">
      <c r="C370" s="13"/>
      <c r="D370" s="13"/>
    </row>
    <row r="371" spans="3:4" hidden="1">
      <c r="C371" s="13"/>
      <c r="D371" s="13"/>
    </row>
    <row r="372" spans="3:4" hidden="1">
      <c r="C372" s="13"/>
      <c r="D372" s="13"/>
    </row>
    <row r="373" spans="3:4" hidden="1">
      <c r="C373" s="13"/>
      <c r="D373" s="13"/>
    </row>
    <row r="374" spans="3:4" hidden="1">
      <c r="C374" s="13"/>
      <c r="D374" s="13"/>
    </row>
    <row r="375" spans="3:4" hidden="1">
      <c r="C375" s="13"/>
      <c r="D375" s="13"/>
    </row>
    <row r="376" spans="3:4" hidden="1">
      <c r="C376" s="13"/>
      <c r="D376" s="13"/>
    </row>
    <row r="377" spans="3:4" hidden="1">
      <c r="C377" s="13"/>
      <c r="D377" s="13"/>
    </row>
    <row r="378" spans="3:4" hidden="1">
      <c r="C378" s="13"/>
      <c r="D378" s="13"/>
    </row>
    <row r="379" spans="3:4" hidden="1">
      <c r="C379" s="13"/>
      <c r="D379" s="13"/>
    </row>
    <row r="380" spans="3:4" hidden="1">
      <c r="C380" s="13"/>
      <c r="D380" s="13"/>
    </row>
    <row r="381" spans="3:4" hidden="1">
      <c r="C381" s="13"/>
      <c r="D381" s="13"/>
    </row>
    <row r="382" spans="3:4" hidden="1">
      <c r="C382" s="13"/>
      <c r="D382" s="13"/>
    </row>
    <row r="383" spans="3:4" hidden="1">
      <c r="C383" s="13"/>
      <c r="D383" s="13"/>
    </row>
    <row r="384" spans="3:4" hidden="1">
      <c r="C384" s="13"/>
      <c r="D384" s="13"/>
    </row>
    <row r="385" spans="3:4" hidden="1">
      <c r="C385" s="13"/>
      <c r="D385" s="13"/>
    </row>
    <row r="386" spans="3:4" hidden="1">
      <c r="C386" s="13"/>
      <c r="D386" s="13"/>
    </row>
    <row r="387" spans="3:4" hidden="1">
      <c r="C387" s="13"/>
      <c r="D387" s="13"/>
    </row>
    <row r="388" spans="3:4" hidden="1">
      <c r="C388" s="13"/>
      <c r="D388" s="13"/>
    </row>
    <row r="389" spans="3:4" hidden="1">
      <c r="C389" s="13"/>
      <c r="D389" s="13"/>
    </row>
    <row r="390" spans="3:4" hidden="1">
      <c r="C390" s="13"/>
      <c r="D390" s="13"/>
    </row>
    <row r="391" spans="3:4" hidden="1">
      <c r="C391" s="13"/>
      <c r="D391" s="13"/>
    </row>
    <row r="392" spans="3:4" hidden="1">
      <c r="C392" s="13"/>
      <c r="D392" s="13"/>
    </row>
    <row r="393" spans="3:4" hidden="1">
      <c r="C393" s="13"/>
      <c r="D393" s="13"/>
    </row>
    <row r="394" spans="3:4" hidden="1">
      <c r="C394" s="13"/>
      <c r="D394" s="13"/>
    </row>
    <row r="395" spans="3:4" hidden="1">
      <c r="C395" s="13"/>
      <c r="D395" s="13"/>
    </row>
    <row r="396" spans="3:4" hidden="1">
      <c r="C396" s="13"/>
      <c r="D396" s="13"/>
    </row>
    <row r="397" spans="3:4" hidden="1">
      <c r="C397" s="13"/>
      <c r="D397" s="13"/>
    </row>
    <row r="398" spans="3:4" hidden="1">
      <c r="C398" s="13"/>
      <c r="D398" s="13"/>
    </row>
    <row r="399" spans="3:4" hidden="1">
      <c r="C399" s="13"/>
      <c r="D399" s="13"/>
    </row>
    <row r="400" spans="3:4" hidden="1">
      <c r="C400" s="13"/>
      <c r="D400" s="13"/>
    </row>
    <row r="401" spans="3:4" hidden="1">
      <c r="C401" s="13"/>
      <c r="D401" s="13"/>
    </row>
    <row r="402" spans="3:4" hidden="1">
      <c r="C402" s="13"/>
      <c r="D402" s="13"/>
    </row>
    <row r="403" spans="3:4" hidden="1">
      <c r="C403" s="13"/>
      <c r="D403" s="13"/>
    </row>
    <row r="404" spans="3:4" hidden="1">
      <c r="C404" s="13"/>
      <c r="D404" s="13"/>
    </row>
    <row r="405" spans="3:4" hidden="1">
      <c r="C405" s="13"/>
      <c r="D405" s="13"/>
    </row>
    <row r="406" spans="3:4" hidden="1">
      <c r="C406" s="13"/>
      <c r="D406" s="13"/>
    </row>
    <row r="407" spans="3:4" hidden="1">
      <c r="C407" s="13"/>
      <c r="D407" s="13"/>
    </row>
    <row r="408" spans="3:4" hidden="1">
      <c r="C408" s="13"/>
      <c r="D408" s="13"/>
    </row>
    <row r="409" spans="3:4" hidden="1">
      <c r="C409" s="13"/>
      <c r="D409" s="13"/>
    </row>
    <row r="410" spans="3:4" hidden="1">
      <c r="C410" s="13"/>
      <c r="D410" s="13"/>
    </row>
    <row r="411" spans="3:4" hidden="1">
      <c r="C411" s="13"/>
      <c r="D411" s="13"/>
    </row>
    <row r="412" spans="3:4" hidden="1">
      <c r="C412" s="13"/>
      <c r="D412" s="13"/>
    </row>
    <row r="413" spans="3:4" hidden="1">
      <c r="C413" s="13"/>
      <c r="D413" s="13"/>
    </row>
    <row r="414" spans="3:4" hidden="1">
      <c r="C414" s="13"/>
      <c r="D414" s="13"/>
    </row>
    <row r="415" spans="3:4" hidden="1">
      <c r="C415" s="13"/>
      <c r="D415" s="13"/>
    </row>
    <row r="416" spans="3:4" hidden="1">
      <c r="C416" s="13"/>
      <c r="D416" s="13"/>
    </row>
    <row r="417" spans="3:4" hidden="1">
      <c r="C417" s="13"/>
      <c r="D417" s="13"/>
    </row>
    <row r="418" spans="3:4" hidden="1">
      <c r="C418" s="13"/>
      <c r="D418" s="13"/>
    </row>
    <row r="419" spans="3:4" hidden="1">
      <c r="C419" s="13"/>
      <c r="D419" s="13"/>
    </row>
    <row r="420" spans="3:4" hidden="1">
      <c r="C420" s="13"/>
      <c r="D420" s="13"/>
    </row>
    <row r="421" spans="3:4" hidden="1">
      <c r="C421" s="13"/>
      <c r="D421" s="13"/>
    </row>
    <row r="422" spans="3:4" hidden="1">
      <c r="C422" s="13"/>
      <c r="D422" s="13"/>
    </row>
    <row r="423" spans="3:4" hidden="1">
      <c r="C423" s="13"/>
      <c r="D423" s="13"/>
    </row>
    <row r="424" spans="3:4" hidden="1">
      <c r="C424" s="13"/>
      <c r="D424" s="13"/>
    </row>
    <row r="425" spans="3:4" hidden="1">
      <c r="C425" s="13"/>
      <c r="D425" s="13"/>
    </row>
    <row r="426" spans="3:4" hidden="1">
      <c r="C426" s="13"/>
      <c r="D426" s="13"/>
    </row>
    <row r="427" spans="3:4" hidden="1">
      <c r="C427" s="13"/>
      <c r="D427" s="13"/>
    </row>
    <row r="428" spans="3:4" hidden="1">
      <c r="C428" s="13"/>
      <c r="D428" s="13"/>
    </row>
    <row r="429" spans="3:4" hidden="1">
      <c r="C429" s="13"/>
      <c r="D429" s="13"/>
    </row>
    <row r="430" spans="3:4" hidden="1">
      <c r="C430" s="13"/>
      <c r="D430" s="13"/>
    </row>
    <row r="431" spans="3:4" hidden="1">
      <c r="C431" s="13"/>
      <c r="D431" s="13"/>
    </row>
    <row r="432" spans="3:4" hidden="1">
      <c r="C432" s="13"/>
      <c r="D432" s="13"/>
    </row>
    <row r="433" spans="3:4" hidden="1">
      <c r="C433" s="13"/>
      <c r="D433" s="13"/>
    </row>
    <row r="434" spans="3:4" hidden="1">
      <c r="C434" s="13"/>
      <c r="D434" s="13"/>
    </row>
    <row r="435" spans="3:4" hidden="1">
      <c r="C435" s="13"/>
      <c r="D435" s="13"/>
    </row>
    <row r="436" spans="3:4" hidden="1">
      <c r="C436" s="13"/>
      <c r="D436" s="13"/>
    </row>
    <row r="437" spans="3:4" hidden="1">
      <c r="C437" s="13"/>
      <c r="D437" s="13"/>
    </row>
    <row r="438" spans="3:4" hidden="1">
      <c r="C438" s="13"/>
      <c r="D438" s="13"/>
    </row>
    <row r="439" spans="3:4" hidden="1">
      <c r="C439" s="13"/>
      <c r="D439" s="13"/>
    </row>
    <row r="440" spans="3:4" hidden="1">
      <c r="C440" s="13"/>
      <c r="D440" s="13"/>
    </row>
    <row r="441" spans="3:4" hidden="1">
      <c r="C441" s="13"/>
      <c r="D441" s="13"/>
    </row>
    <row r="442" spans="3:4" hidden="1">
      <c r="C442" s="13"/>
      <c r="D442" s="13"/>
    </row>
    <row r="443" spans="3:4" hidden="1">
      <c r="C443" s="13"/>
      <c r="D443" s="13"/>
    </row>
    <row r="444" spans="3:4" hidden="1">
      <c r="C444" s="13"/>
      <c r="D444" s="13"/>
    </row>
    <row r="445" spans="3:4" hidden="1">
      <c r="C445" s="13"/>
      <c r="D445" s="13"/>
    </row>
    <row r="446" spans="3:4" hidden="1">
      <c r="C446" s="13"/>
      <c r="D446" s="13"/>
    </row>
    <row r="447" spans="3:4" hidden="1">
      <c r="C447" s="13"/>
      <c r="D447" s="13"/>
    </row>
    <row r="448" spans="3:4" hidden="1">
      <c r="C448" s="13"/>
      <c r="D448" s="13"/>
    </row>
    <row r="449" spans="3:4" hidden="1">
      <c r="C449" s="13"/>
      <c r="D449" s="13"/>
    </row>
    <row r="450" spans="3:4" hidden="1">
      <c r="C450" s="13"/>
      <c r="D450" s="13"/>
    </row>
    <row r="451" spans="3:4" hidden="1">
      <c r="C451" s="13"/>
      <c r="D451" s="13"/>
    </row>
    <row r="452" spans="3:4" hidden="1">
      <c r="C452" s="13"/>
      <c r="D452" s="13"/>
    </row>
    <row r="453" spans="3:4" hidden="1">
      <c r="C453" s="13"/>
      <c r="D453" s="13"/>
    </row>
    <row r="454" spans="3:4" hidden="1">
      <c r="C454" s="13"/>
      <c r="D454" s="13"/>
    </row>
    <row r="455" spans="3:4" hidden="1">
      <c r="C455" s="13"/>
      <c r="D455" s="13"/>
    </row>
    <row r="456" spans="3:4" hidden="1">
      <c r="C456" s="13"/>
      <c r="D456" s="13"/>
    </row>
    <row r="457" spans="3:4" hidden="1">
      <c r="C457" s="13"/>
      <c r="D457" s="13"/>
    </row>
    <row r="458" spans="3:4" hidden="1">
      <c r="C458" s="13"/>
      <c r="D458" s="13"/>
    </row>
    <row r="459" spans="3:4" hidden="1">
      <c r="C459" s="13"/>
      <c r="D459" s="13"/>
    </row>
    <row r="460" spans="3:4" hidden="1">
      <c r="C460" s="13"/>
      <c r="D460" s="13"/>
    </row>
    <row r="461" spans="3:4" hidden="1">
      <c r="C461" s="13"/>
      <c r="D461" s="13"/>
    </row>
    <row r="462" spans="3:4" hidden="1">
      <c r="C462" s="13"/>
      <c r="D462" s="13"/>
    </row>
    <row r="463" spans="3:4" hidden="1">
      <c r="C463" s="13"/>
      <c r="D463" s="13"/>
    </row>
    <row r="464" spans="3:4" hidden="1">
      <c r="C464" s="13"/>
      <c r="D464" s="13"/>
    </row>
    <row r="465" spans="3:4" hidden="1">
      <c r="C465" s="13"/>
      <c r="D465" s="13"/>
    </row>
    <row r="466" spans="3:4" hidden="1">
      <c r="C466" s="13"/>
      <c r="D466" s="13"/>
    </row>
    <row r="467" spans="3:4" hidden="1">
      <c r="C467" s="13"/>
      <c r="D467" s="13"/>
    </row>
    <row r="468" spans="3:4" hidden="1">
      <c r="C468" s="13"/>
      <c r="D468" s="13"/>
    </row>
    <row r="469" spans="3:4" hidden="1">
      <c r="C469" s="13"/>
      <c r="D469" s="13"/>
    </row>
    <row r="470" spans="3:4" hidden="1">
      <c r="C470" s="13"/>
      <c r="D470" s="13"/>
    </row>
    <row r="471" spans="3:4" hidden="1">
      <c r="C471" s="13"/>
      <c r="D471" s="13"/>
    </row>
    <row r="472" spans="3:4" hidden="1">
      <c r="C472" s="13"/>
      <c r="D472" s="13"/>
    </row>
    <row r="473" spans="3:4" hidden="1">
      <c r="C473" s="13"/>
      <c r="D473" s="13"/>
    </row>
    <row r="474" spans="3:4" hidden="1">
      <c r="C474" s="13"/>
      <c r="D474" s="13"/>
    </row>
    <row r="475" spans="3:4" hidden="1">
      <c r="C475" s="13"/>
      <c r="D475" s="13"/>
    </row>
    <row r="476" spans="3:4" hidden="1">
      <c r="C476" s="13"/>
      <c r="D476" s="13"/>
    </row>
    <row r="477" spans="3:4" hidden="1">
      <c r="C477" s="13"/>
      <c r="D477" s="13"/>
    </row>
    <row r="478" spans="3:4" hidden="1">
      <c r="C478" s="13"/>
      <c r="D478" s="13"/>
    </row>
    <row r="479" spans="3:4" hidden="1">
      <c r="C479" s="13"/>
      <c r="D479" s="13"/>
    </row>
    <row r="480" spans="3:4" hidden="1">
      <c r="C480" s="13"/>
      <c r="D480" s="13"/>
    </row>
    <row r="481" spans="3:4" hidden="1">
      <c r="C481" s="13"/>
      <c r="D481" s="13"/>
    </row>
    <row r="482" spans="3:4" hidden="1">
      <c r="C482" s="13"/>
      <c r="D482" s="13"/>
    </row>
    <row r="483" spans="3:4" hidden="1">
      <c r="C483" s="13"/>
      <c r="D483" s="13"/>
    </row>
    <row r="484" spans="3:4" hidden="1">
      <c r="C484" s="13"/>
      <c r="D484" s="13"/>
    </row>
    <row r="485" spans="3:4" hidden="1">
      <c r="C485" s="13"/>
      <c r="D485" s="13"/>
    </row>
    <row r="486" spans="3:4" hidden="1">
      <c r="C486" s="13"/>
      <c r="D486" s="13"/>
    </row>
    <row r="487" spans="3:4" hidden="1">
      <c r="C487" s="13"/>
      <c r="D487" s="13"/>
    </row>
    <row r="488" spans="3:4" hidden="1">
      <c r="C488" s="13"/>
      <c r="D488" s="13"/>
    </row>
    <row r="489" spans="3:4" hidden="1">
      <c r="C489" s="13"/>
      <c r="D489" s="13"/>
    </row>
    <row r="490" spans="3:4" hidden="1">
      <c r="C490" s="13"/>
      <c r="D490" s="13"/>
    </row>
    <row r="491" spans="3:4" hidden="1">
      <c r="C491" s="13"/>
      <c r="D491" s="13"/>
    </row>
    <row r="492" spans="3:4" hidden="1">
      <c r="C492" s="13"/>
      <c r="D492" s="13"/>
    </row>
    <row r="493" spans="3:4" hidden="1">
      <c r="C493" s="13"/>
      <c r="D493" s="13"/>
    </row>
    <row r="494" spans="3:4" hidden="1">
      <c r="C494" s="13"/>
      <c r="D494" s="13"/>
    </row>
    <row r="495" spans="3:4" hidden="1">
      <c r="C495" s="13"/>
      <c r="D495" s="13"/>
    </row>
    <row r="496" spans="3:4" hidden="1">
      <c r="C496" s="13"/>
      <c r="D496" s="13"/>
    </row>
    <row r="497" spans="3:4" hidden="1">
      <c r="C497" s="13"/>
      <c r="D497" s="13"/>
    </row>
    <row r="498" spans="3:4" hidden="1">
      <c r="C498" s="13"/>
      <c r="D498" s="13"/>
    </row>
    <row r="499" spans="3:4" hidden="1">
      <c r="C499" s="13"/>
      <c r="D499" s="13"/>
    </row>
    <row r="500" spans="3:4" hidden="1">
      <c r="C500" s="13"/>
      <c r="D500" s="13"/>
    </row>
    <row r="501" spans="3:4" hidden="1">
      <c r="C501" s="13"/>
      <c r="D501" s="13"/>
    </row>
    <row r="502" spans="3:4" hidden="1">
      <c r="C502" s="13"/>
      <c r="D502" s="13"/>
    </row>
    <row r="503" spans="3:4" hidden="1">
      <c r="C503" s="13"/>
      <c r="D503" s="13"/>
    </row>
    <row r="504" spans="3:4" hidden="1">
      <c r="C504" s="13"/>
      <c r="D504" s="13"/>
    </row>
    <row r="505" spans="3:4" hidden="1">
      <c r="C505" s="13"/>
      <c r="D505" s="13"/>
    </row>
    <row r="506" spans="3:4" hidden="1">
      <c r="C506" s="13"/>
      <c r="D506" s="13"/>
    </row>
    <row r="507" spans="3:4" hidden="1">
      <c r="C507" s="13"/>
      <c r="D507" s="13"/>
    </row>
    <row r="508" spans="3:4" hidden="1">
      <c r="C508" s="13"/>
      <c r="D508" s="13"/>
    </row>
    <row r="509" spans="3:4" hidden="1">
      <c r="C509" s="13"/>
      <c r="D509" s="13"/>
    </row>
    <row r="510" spans="3:4" hidden="1">
      <c r="C510" s="13"/>
      <c r="D510" s="13"/>
    </row>
    <row r="511" spans="3:4" hidden="1">
      <c r="C511" s="13"/>
      <c r="D511" s="13"/>
    </row>
    <row r="512" spans="3:4" hidden="1">
      <c r="C512" s="13"/>
      <c r="D512" s="13"/>
    </row>
    <row r="513" spans="3:4" hidden="1">
      <c r="C513" s="13"/>
      <c r="D513" s="13"/>
    </row>
    <row r="514" spans="3:4" hidden="1">
      <c r="C514" s="13"/>
      <c r="D514" s="13"/>
    </row>
    <row r="515" spans="3:4" hidden="1">
      <c r="C515" s="13"/>
      <c r="D515" s="13"/>
    </row>
    <row r="516" spans="3:4" hidden="1">
      <c r="C516" s="13"/>
      <c r="D516" s="13"/>
    </row>
    <row r="517" spans="3:4" hidden="1">
      <c r="C517" s="13"/>
      <c r="D517" s="13"/>
    </row>
    <row r="518" spans="3:4" hidden="1">
      <c r="C518" s="13"/>
      <c r="D518" s="13"/>
    </row>
    <row r="519" spans="3:4" hidden="1">
      <c r="C519" s="13"/>
      <c r="D519" s="13"/>
    </row>
    <row r="520" spans="3:4" hidden="1">
      <c r="C520" s="13"/>
      <c r="D520" s="13"/>
    </row>
    <row r="521" spans="3:4" hidden="1">
      <c r="C521" s="13"/>
      <c r="D521" s="13"/>
    </row>
    <row r="522" spans="3:4" hidden="1">
      <c r="C522" s="13"/>
      <c r="D522" s="13"/>
    </row>
    <row r="523" spans="3:4" hidden="1">
      <c r="C523" s="13"/>
      <c r="D523" s="13"/>
    </row>
    <row r="524" spans="3:4" hidden="1">
      <c r="C524" s="13"/>
      <c r="D524" s="13"/>
    </row>
    <row r="525" spans="3:4" hidden="1">
      <c r="C525" s="13"/>
      <c r="D525" s="13"/>
    </row>
    <row r="526" spans="3:4" hidden="1">
      <c r="C526" s="13"/>
      <c r="D526" s="13"/>
    </row>
    <row r="527" spans="3:4" hidden="1">
      <c r="C527" s="13"/>
      <c r="D527" s="13"/>
    </row>
    <row r="528" spans="3:4" hidden="1">
      <c r="C528" s="13"/>
      <c r="D528" s="13"/>
    </row>
    <row r="529" spans="3:4" hidden="1">
      <c r="C529" s="13"/>
      <c r="D529" s="13"/>
    </row>
    <row r="530" spans="3:4" hidden="1">
      <c r="C530" s="13"/>
      <c r="D530" s="13"/>
    </row>
    <row r="531" spans="3:4" hidden="1">
      <c r="C531" s="13"/>
      <c r="D531" s="13"/>
    </row>
    <row r="532" spans="3:4" hidden="1">
      <c r="C532" s="13"/>
      <c r="D532" s="13"/>
    </row>
    <row r="533" spans="3:4" hidden="1">
      <c r="C533" s="13"/>
      <c r="D533" s="13"/>
    </row>
    <row r="534" spans="3:4" hidden="1">
      <c r="C534" s="13"/>
      <c r="D534" s="13"/>
    </row>
    <row r="535" spans="3:4" hidden="1">
      <c r="C535" s="13"/>
      <c r="D535" s="13"/>
    </row>
    <row r="536" spans="3:4" hidden="1">
      <c r="C536" s="13"/>
      <c r="D536" s="13"/>
    </row>
    <row r="537" spans="3:4" hidden="1">
      <c r="C537" s="13"/>
      <c r="D537" s="13"/>
    </row>
    <row r="538" spans="3:4" hidden="1">
      <c r="C538" s="13"/>
      <c r="D538" s="13"/>
    </row>
    <row r="539" spans="3:4" hidden="1">
      <c r="C539" s="13"/>
      <c r="D539" s="13"/>
    </row>
    <row r="540" spans="3:4" hidden="1">
      <c r="C540" s="13"/>
      <c r="D540" s="13"/>
    </row>
    <row r="541" spans="3:4" hidden="1">
      <c r="C541" s="13"/>
      <c r="D541" s="13"/>
    </row>
    <row r="542" spans="3:4" hidden="1">
      <c r="C542" s="13"/>
      <c r="D542" s="13"/>
    </row>
    <row r="543" spans="3:4" hidden="1">
      <c r="C543" s="13"/>
      <c r="D543" s="13"/>
    </row>
    <row r="544" spans="3:4" hidden="1">
      <c r="C544" s="13"/>
      <c r="D544" s="13"/>
    </row>
    <row r="545" spans="3:4" hidden="1">
      <c r="C545" s="13"/>
      <c r="D545" s="13"/>
    </row>
    <row r="546" spans="3:4" hidden="1">
      <c r="C546" s="13"/>
      <c r="D546" s="13"/>
    </row>
    <row r="547" spans="3:4" hidden="1">
      <c r="C547" s="13"/>
      <c r="D547" s="13"/>
    </row>
    <row r="548" spans="3:4" hidden="1">
      <c r="C548" s="13"/>
      <c r="D548" s="13"/>
    </row>
    <row r="549" spans="3:4" hidden="1">
      <c r="C549" s="13"/>
      <c r="D549" s="13"/>
    </row>
    <row r="550" spans="3:4" hidden="1">
      <c r="C550" s="13"/>
      <c r="D550" s="13"/>
    </row>
    <row r="551" spans="3:4" hidden="1">
      <c r="C551" s="13"/>
      <c r="D551" s="13"/>
    </row>
    <row r="552" spans="3:4" hidden="1">
      <c r="C552" s="13"/>
      <c r="D552" s="13"/>
    </row>
    <row r="553" spans="3:4" hidden="1">
      <c r="C553" s="13"/>
      <c r="D553" s="13"/>
    </row>
    <row r="554" spans="3:4" hidden="1">
      <c r="C554" s="13"/>
      <c r="D554" s="13"/>
    </row>
    <row r="555" spans="3:4" hidden="1">
      <c r="C555" s="13"/>
      <c r="D555" s="13"/>
    </row>
    <row r="556" spans="3:4" hidden="1">
      <c r="C556" s="13"/>
      <c r="D556" s="13"/>
    </row>
    <row r="557" spans="3:4" hidden="1">
      <c r="C557" s="13"/>
      <c r="D557" s="13"/>
    </row>
    <row r="558" spans="3:4" hidden="1">
      <c r="C558" s="13"/>
      <c r="D558" s="13"/>
    </row>
    <row r="559" spans="3:4" hidden="1">
      <c r="C559" s="13"/>
      <c r="D559" s="13"/>
    </row>
    <row r="560" spans="3:4" hidden="1">
      <c r="C560" s="13"/>
      <c r="D560" s="13"/>
    </row>
    <row r="561" spans="3:4" hidden="1">
      <c r="C561" s="13"/>
      <c r="D561" s="13"/>
    </row>
    <row r="562" spans="3:4" hidden="1">
      <c r="C562" s="13"/>
      <c r="D562" s="13"/>
    </row>
    <row r="563" spans="3:4" hidden="1">
      <c r="C563" s="13"/>
      <c r="D563" s="13"/>
    </row>
    <row r="564" spans="3:4" hidden="1">
      <c r="C564" s="13"/>
      <c r="D564" s="13"/>
    </row>
    <row r="565" spans="3:4" hidden="1">
      <c r="C565" s="13"/>
      <c r="D565" s="13"/>
    </row>
    <row r="566" spans="3:4" hidden="1">
      <c r="C566" s="13"/>
      <c r="D566" s="13"/>
    </row>
    <row r="567" spans="3:4" hidden="1">
      <c r="C567" s="13"/>
      <c r="D567" s="13"/>
    </row>
    <row r="568" spans="3:4" hidden="1">
      <c r="C568" s="13"/>
      <c r="D568" s="13"/>
    </row>
    <row r="569" spans="3:4" hidden="1">
      <c r="C569" s="13"/>
      <c r="D569" s="13"/>
    </row>
    <row r="570" spans="3:4" hidden="1">
      <c r="C570" s="13"/>
      <c r="D570" s="13"/>
    </row>
    <row r="571" spans="3:4" hidden="1">
      <c r="C571" s="13"/>
      <c r="D571" s="13"/>
    </row>
    <row r="572" spans="3:4" hidden="1">
      <c r="C572" s="13"/>
      <c r="D572" s="13"/>
    </row>
    <row r="573" spans="3:4" hidden="1">
      <c r="C573" s="13"/>
      <c r="D573" s="13"/>
    </row>
    <row r="574" spans="3:4" hidden="1">
      <c r="C574" s="13"/>
      <c r="D574" s="13"/>
    </row>
    <row r="575" spans="3:4" hidden="1">
      <c r="C575" s="13"/>
      <c r="D575" s="13"/>
    </row>
    <row r="576" spans="3:4" hidden="1">
      <c r="C576" s="13"/>
      <c r="D576" s="13"/>
    </row>
    <row r="577" spans="3:4" hidden="1">
      <c r="C577" s="13"/>
      <c r="D577" s="13"/>
    </row>
    <row r="578" spans="3:4" hidden="1">
      <c r="C578" s="13"/>
      <c r="D578" s="13"/>
    </row>
    <row r="579" spans="3:4" hidden="1">
      <c r="C579" s="13"/>
      <c r="D579" s="13"/>
    </row>
    <row r="580" spans="3:4" hidden="1">
      <c r="C580" s="13"/>
      <c r="D580" s="13"/>
    </row>
    <row r="581" spans="3:4" hidden="1">
      <c r="C581" s="13"/>
      <c r="D581" s="13"/>
    </row>
    <row r="582" spans="3:4" hidden="1">
      <c r="C582" s="13"/>
      <c r="D582" s="13"/>
    </row>
    <row r="583" spans="3:4" hidden="1">
      <c r="C583" s="13"/>
      <c r="D583" s="13"/>
    </row>
    <row r="584" spans="3:4" hidden="1">
      <c r="C584" s="13"/>
      <c r="D584" s="13"/>
    </row>
    <row r="585" spans="3:4" hidden="1">
      <c r="C585" s="13"/>
      <c r="D585" s="13"/>
    </row>
    <row r="586" spans="3:4" hidden="1">
      <c r="C586" s="13"/>
      <c r="D586" s="13"/>
    </row>
    <row r="587" spans="3:4" hidden="1">
      <c r="C587" s="13"/>
      <c r="D587" s="13"/>
    </row>
    <row r="588" spans="3:4" hidden="1">
      <c r="C588" s="13"/>
      <c r="D588" s="13"/>
    </row>
    <row r="589" spans="3:4" hidden="1">
      <c r="C589" s="13"/>
      <c r="D589" s="13"/>
    </row>
    <row r="590" spans="3:4" hidden="1">
      <c r="C590" s="13"/>
      <c r="D590" s="13"/>
    </row>
    <row r="591" spans="3:4" hidden="1">
      <c r="C591" s="13"/>
      <c r="D591" s="13"/>
    </row>
    <row r="592" spans="3:4" hidden="1">
      <c r="C592" s="13"/>
      <c r="D592" s="13"/>
    </row>
    <row r="593" spans="3:4" hidden="1">
      <c r="C593" s="13"/>
      <c r="D593" s="13"/>
    </row>
    <row r="594" spans="3:4" hidden="1">
      <c r="C594" s="13"/>
      <c r="D594" s="13"/>
    </row>
    <row r="595" spans="3:4" hidden="1">
      <c r="C595" s="13"/>
      <c r="D595" s="13"/>
    </row>
    <row r="596" spans="3:4" hidden="1">
      <c r="C596" s="13"/>
      <c r="D596" s="13"/>
    </row>
    <row r="597" spans="3:4" hidden="1">
      <c r="C597" s="13"/>
      <c r="D597" s="13"/>
    </row>
    <row r="598" spans="3:4" hidden="1">
      <c r="C598" s="13"/>
      <c r="D598" s="13"/>
    </row>
    <row r="599" spans="3:4" hidden="1">
      <c r="C599" s="13"/>
      <c r="D599" s="13"/>
    </row>
    <row r="600" spans="3:4" hidden="1">
      <c r="C600" s="13"/>
      <c r="D600" s="13"/>
    </row>
    <row r="601" spans="3:4" hidden="1">
      <c r="C601" s="13"/>
      <c r="D601" s="13"/>
    </row>
    <row r="602" spans="3:4" hidden="1">
      <c r="C602" s="13"/>
      <c r="D602" s="13"/>
    </row>
    <row r="603" spans="3:4" hidden="1">
      <c r="C603" s="13"/>
      <c r="D603" s="13"/>
    </row>
    <row r="604" spans="3:4" hidden="1">
      <c r="C604" s="13"/>
      <c r="D604" s="13"/>
    </row>
    <row r="605" spans="3:4" hidden="1">
      <c r="C605" s="13"/>
      <c r="D605" s="13"/>
    </row>
    <row r="606" spans="3:4" hidden="1">
      <c r="C606" s="13"/>
      <c r="D606" s="13"/>
    </row>
    <row r="607" spans="3:4" hidden="1">
      <c r="C607" s="13"/>
      <c r="D607" s="13"/>
    </row>
    <row r="608" spans="3:4" hidden="1">
      <c r="C608" s="13"/>
      <c r="D608" s="13"/>
    </row>
    <row r="609" spans="3:4" hidden="1">
      <c r="C609" s="13"/>
      <c r="D609" s="13"/>
    </row>
    <row r="610" spans="3:4" hidden="1">
      <c r="C610" s="13"/>
      <c r="D610" s="13"/>
    </row>
    <row r="611" spans="3:4" hidden="1">
      <c r="C611" s="13"/>
      <c r="D611" s="13"/>
    </row>
    <row r="612" spans="3:4" hidden="1">
      <c r="C612" s="13"/>
      <c r="D612" s="13"/>
    </row>
    <row r="613" spans="3:4" hidden="1">
      <c r="C613" s="13"/>
      <c r="D613" s="13"/>
    </row>
    <row r="614" spans="3:4" hidden="1">
      <c r="C614" s="13"/>
      <c r="D614" s="13"/>
    </row>
    <row r="615" spans="3:4" hidden="1">
      <c r="C615" s="13"/>
      <c r="D615" s="13"/>
    </row>
    <row r="616" spans="3:4" hidden="1">
      <c r="C616" s="13"/>
      <c r="D616" s="13"/>
    </row>
    <row r="617" spans="3:4" hidden="1">
      <c r="C617" s="13"/>
      <c r="D617" s="13"/>
    </row>
    <row r="618" spans="3:4" hidden="1">
      <c r="C618" s="13"/>
      <c r="D618" s="13"/>
    </row>
    <row r="619" spans="3:4" hidden="1">
      <c r="C619" s="13"/>
      <c r="D619" s="13"/>
    </row>
    <row r="620" spans="3:4" hidden="1">
      <c r="C620" s="13"/>
      <c r="D620" s="13"/>
    </row>
    <row r="621" spans="3:4" hidden="1">
      <c r="C621" s="13"/>
      <c r="D621" s="13"/>
    </row>
    <row r="622" spans="3:4" hidden="1">
      <c r="C622" s="13"/>
      <c r="D622" s="13"/>
    </row>
    <row r="623" spans="3:4" hidden="1">
      <c r="C623" s="13"/>
      <c r="D623" s="13"/>
    </row>
    <row r="624" spans="3:4" hidden="1">
      <c r="C624" s="13"/>
      <c r="D624" s="13"/>
    </row>
    <row r="625" spans="3:4" hidden="1">
      <c r="C625" s="13"/>
      <c r="D625" s="13"/>
    </row>
    <row r="626" spans="3:4" hidden="1">
      <c r="C626" s="13"/>
      <c r="D626" s="13"/>
    </row>
    <row r="627" spans="3:4" hidden="1">
      <c r="C627" s="13"/>
      <c r="D627" s="13"/>
    </row>
    <row r="628" spans="3:4" hidden="1">
      <c r="C628" s="13"/>
      <c r="D628" s="13"/>
    </row>
    <row r="629" spans="3:4" hidden="1">
      <c r="C629" s="13"/>
      <c r="D629" s="13"/>
    </row>
    <row r="630" spans="3:4" hidden="1">
      <c r="C630" s="13"/>
      <c r="D630" s="13"/>
    </row>
    <row r="631" spans="3:4" hidden="1">
      <c r="C631" s="13"/>
      <c r="D631" s="13"/>
    </row>
    <row r="632" spans="3:4" hidden="1">
      <c r="C632" s="13"/>
      <c r="D632" s="13"/>
    </row>
    <row r="633" spans="3:4" hidden="1">
      <c r="C633" s="13"/>
      <c r="D633" s="13"/>
    </row>
    <row r="634" spans="3:4" hidden="1">
      <c r="C634" s="13"/>
      <c r="D634" s="13"/>
    </row>
    <row r="635" spans="3:4" hidden="1">
      <c r="C635" s="13"/>
      <c r="D635" s="13"/>
    </row>
    <row r="636" spans="3:4" hidden="1">
      <c r="C636" s="13"/>
      <c r="D636" s="13"/>
    </row>
    <row r="637" spans="3:4" hidden="1">
      <c r="C637" s="13"/>
      <c r="D637" s="13"/>
    </row>
    <row r="638" spans="3:4" hidden="1">
      <c r="C638" s="13"/>
      <c r="D638" s="13"/>
    </row>
    <row r="639" spans="3:4" hidden="1">
      <c r="C639" s="13"/>
      <c r="D639" s="13"/>
    </row>
    <row r="640" spans="3:4" hidden="1">
      <c r="C640" s="13"/>
      <c r="D640" s="13"/>
    </row>
    <row r="641" spans="3:4" hidden="1">
      <c r="C641" s="13"/>
      <c r="D641" s="13"/>
    </row>
    <row r="642" spans="3:4" hidden="1">
      <c r="C642" s="13"/>
      <c r="D642" s="13"/>
    </row>
    <row r="643" spans="3:4" hidden="1">
      <c r="C643" s="13"/>
      <c r="D643" s="13"/>
    </row>
    <row r="644" spans="3:4" hidden="1">
      <c r="C644" s="13"/>
      <c r="D644" s="13"/>
    </row>
    <row r="645" spans="3:4" hidden="1">
      <c r="C645" s="13"/>
      <c r="D645" s="13"/>
    </row>
    <row r="646" spans="3:4" hidden="1">
      <c r="C646" s="13"/>
      <c r="D646" s="13"/>
    </row>
    <row r="647" spans="3:4" hidden="1">
      <c r="C647" s="13"/>
      <c r="D647" s="13"/>
    </row>
    <row r="648" spans="3:4" hidden="1">
      <c r="C648" s="13"/>
      <c r="D648" s="13"/>
    </row>
    <row r="649" spans="3:4" hidden="1">
      <c r="C649" s="13"/>
      <c r="D649" s="13"/>
    </row>
    <row r="650" spans="3:4" hidden="1">
      <c r="C650" s="13"/>
      <c r="D650" s="13"/>
    </row>
    <row r="651" spans="3:4" hidden="1">
      <c r="C651" s="13"/>
      <c r="D651" s="13"/>
    </row>
    <row r="652" spans="3:4" hidden="1">
      <c r="C652" s="13"/>
      <c r="D652" s="13"/>
    </row>
    <row r="653" spans="3:4" hidden="1">
      <c r="C653" s="13"/>
      <c r="D653" s="13"/>
    </row>
    <row r="654" spans="3:4" hidden="1">
      <c r="C654" s="13"/>
      <c r="D654" s="13"/>
    </row>
    <row r="655" spans="3:4" hidden="1">
      <c r="C655" s="13"/>
      <c r="D655" s="13"/>
    </row>
    <row r="656" spans="3:4" hidden="1">
      <c r="C656" s="13"/>
      <c r="D656" s="13"/>
    </row>
    <row r="657" spans="3:4" hidden="1">
      <c r="C657" s="13"/>
      <c r="D657" s="13"/>
    </row>
    <row r="658" spans="3:4" hidden="1">
      <c r="C658" s="13"/>
      <c r="D658" s="13"/>
    </row>
    <row r="659" spans="3:4" hidden="1">
      <c r="C659" s="13"/>
      <c r="D659" s="13"/>
    </row>
    <row r="660" spans="3:4" hidden="1">
      <c r="C660" s="13"/>
      <c r="D660" s="13"/>
    </row>
    <row r="661" spans="3:4" hidden="1">
      <c r="C661" s="13"/>
      <c r="D661" s="13"/>
    </row>
    <row r="662" spans="3:4" hidden="1">
      <c r="C662" s="13"/>
      <c r="D662" s="13"/>
    </row>
    <row r="663" spans="3:4" hidden="1">
      <c r="C663" s="13"/>
      <c r="D663" s="13"/>
    </row>
    <row r="664" spans="3:4" hidden="1">
      <c r="C664" s="13"/>
      <c r="D664" s="13"/>
    </row>
    <row r="665" spans="3:4" hidden="1">
      <c r="C665" s="13"/>
      <c r="D665" s="13"/>
    </row>
    <row r="666" spans="3:4" hidden="1">
      <c r="C666" s="13"/>
      <c r="D666" s="13"/>
    </row>
    <row r="667" spans="3:4" hidden="1">
      <c r="C667" s="13"/>
      <c r="D667" s="13"/>
    </row>
    <row r="668" spans="3:4" hidden="1">
      <c r="C668" s="13"/>
      <c r="D668" s="13"/>
    </row>
    <row r="669" spans="3:4" hidden="1">
      <c r="C669" s="13"/>
      <c r="D669" s="13"/>
    </row>
    <row r="670" spans="3:4" hidden="1">
      <c r="C670" s="13"/>
      <c r="D670" s="13"/>
    </row>
    <row r="671" spans="3:4" hidden="1">
      <c r="C671" s="13"/>
      <c r="D671" s="13"/>
    </row>
    <row r="672" spans="3:4" hidden="1">
      <c r="C672" s="13"/>
      <c r="D672" s="13"/>
    </row>
    <row r="673" spans="3:4" hidden="1">
      <c r="C673" s="13"/>
      <c r="D673" s="13"/>
    </row>
    <row r="674" spans="3:4" hidden="1">
      <c r="C674" s="13"/>
      <c r="D674" s="13"/>
    </row>
    <row r="675" spans="3:4" hidden="1">
      <c r="C675" s="13"/>
      <c r="D675" s="13"/>
    </row>
    <row r="676" spans="3:4" hidden="1">
      <c r="C676" s="13"/>
      <c r="D676" s="13"/>
    </row>
    <row r="677" spans="3:4" hidden="1">
      <c r="C677" s="13"/>
      <c r="D677" s="13"/>
    </row>
    <row r="678" spans="3:4" hidden="1">
      <c r="C678" s="13"/>
      <c r="D678" s="13"/>
    </row>
    <row r="679" spans="3:4" hidden="1">
      <c r="C679" s="13"/>
      <c r="D679" s="13"/>
    </row>
    <row r="680" spans="3:4" hidden="1">
      <c r="C680" s="13"/>
      <c r="D680" s="13"/>
    </row>
    <row r="681" spans="3:4" hidden="1">
      <c r="C681" s="13"/>
      <c r="D681" s="13"/>
    </row>
    <row r="682" spans="3:4" hidden="1">
      <c r="C682" s="13"/>
      <c r="D682" s="13"/>
    </row>
    <row r="683" spans="3:4" hidden="1">
      <c r="C683" s="13"/>
      <c r="D683" s="13"/>
    </row>
    <row r="684" spans="3:4" hidden="1">
      <c r="C684" s="13"/>
      <c r="D684" s="13"/>
    </row>
    <row r="685" spans="3:4" hidden="1">
      <c r="C685" s="13"/>
      <c r="D685" s="13"/>
    </row>
    <row r="686" spans="3:4" hidden="1">
      <c r="C686" s="13"/>
      <c r="D686" s="13"/>
    </row>
    <row r="687" spans="3:4" hidden="1">
      <c r="C687" s="13"/>
      <c r="D687" s="13"/>
    </row>
    <row r="688" spans="3:4" hidden="1">
      <c r="C688" s="13"/>
      <c r="D688" s="13"/>
    </row>
    <row r="689" spans="3:4" hidden="1">
      <c r="C689" s="13"/>
      <c r="D689" s="13"/>
    </row>
    <row r="690" spans="3:4" hidden="1">
      <c r="C690" s="13"/>
      <c r="D690" s="13"/>
    </row>
    <row r="691" spans="3:4" hidden="1">
      <c r="C691" s="13"/>
      <c r="D691" s="13"/>
    </row>
    <row r="692" spans="3:4" hidden="1">
      <c r="C692" s="13"/>
      <c r="D692" s="13"/>
    </row>
    <row r="693" spans="3:4" hidden="1">
      <c r="C693" s="13"/>
      <c r="D693" s="13"/>
    </row>
    <row r="694" spans="3:4" hidden="1">
      <c r="C694" s="13"/>
      <c r="D694" s="13"/>
    </row>
    <row r="695" spans="3:4" hidden="1">
      <c r="C695" s="13"/>
      <c r="D695" s="13"/>
    </row>
    <row r="696" spans="3:4" hidden="1">
      <c r="C696" s="13"/>
      <c r="D696" s="13"/>
    </row>
    <row r="697" spans="3:4" hidden="1">
      <c r="C697" s="13"/>
      <c r="D697" s="13"/>
    </row>
    <row r="698" spans="3:4" hidden="1">
      <c r="C698" s="13"/>
      <c r="D698" s="13"/>
    </row>
    <row r="699" spans="3:4" hidden="1">
      <c r="C699" s="13"/>
      <c r="D699" s="13"/>
    </row>
    <row r="700" spans="3:4" hidden="1">
      <c r="C700" s="13"/>
      <c r="D700" s="13"/>
    </row>
    <row r="701" spans="3:4" hidden="1">
      <c r="C701" s="13"/>
      <c r="D701" s="13"/>
    </row>
    <row r="702" spans="3:4" hidden="1">
      <c r="C702" s="13"/>
      <c r="D702" s="13"/>
    </row>
    <row r="703" spans="3:4" hidden="1">
      <c r="C703" s="13"/>
      <c r="D703" s="13"/>
    </row>
    <row r="704" spans="3:4" hidden="1">
      <c r="C704" s="13"/>
      <c r="D704" s="13"/>
    </row>
    <row r="705" spans="3:4" hidden="1">
      <c r="C705" s="13"/>
      <c r="D705" s="13"/>
    </row>
    <row r="706" spans="3:4" hidden="1">
      <c r="C706" s="13"/>
      <c r="D706" s="13"/>
    </row>
    <row r="707" spans="3:4" hidden="1">
      <c r="C707" s="13"/>
      <c r="D707" s="13"/>
    </row>
    <row r="708" spans="3:4" hidden="1">
      <c r="C708" s="13"/>
      <c r="D708" s="13"/>
    </row>
    <row r="709" spans="3:4" hidden="1">
      <c r="C709" s="13"/>
      <c r="D709" s="13"/>
    </row>
    <row r="710" spans="3:4" hidden="1">
      <c r="C710" s="13"/>
      <c r="D710" s="13"/>
    </row>
    <row r="711" spans="3:4" hidden="1">
      <c r="C711" s="13"/>
      <c r="D711" s="13"/>
    </row>
    <row r="712" spans="3:4" hidden="1">
      <c r="C712" s="13"/>
      <c r="D712" s="13"/>
    </row>
    <row r="713" spans="3:4" hidden="1">
      <c r="C713" s="13"/>
      <c r="D713" s="13"/>
    </row>
    <row r="714" spans="3:4" hidden="1">
      <c r="C714" s="13"/>
      <c r="D714" s="13"/>
    </row>
    <row r="715" spans="3:4" hidden="1">
      <c r="C715" s="13"/>
      <c r="D715" s="13"/>
    </row>
    <row r="716" spans="3:4" hidden="1">
      <c r="C716" s="13"/>
      <c r="D716" s="13"/>
    </row>
    <row r="717" spans="3:4" hidden="1">
      <c r="C717" s="13"/>
      <c r="D717" s="13"/>
    </row>
    <row r="718" spans="3:4" hidden="1">
      <c r="C718" s="13"/>
      <c r="D718" s="13"/>
    </row>
    <row r="719" spans="3:4" hidden="1">
      <c r="C719" s="13"/>
      <c r="D719" s="13"/>
    </row>
    <row r="720" spans="3:4" hidden="1">
      <c r="C720" s="13"/>
      <c r="D720" s="13"/>
    </row>
    <row r="721" spans="3:4" hidden="1">
      <c r="C721" s="13"/>
      <c r="D721" s="13"/>
    </row>
    <row r="722" spans="3:4" hidden="1">
      <c r="C722" s="13"/>
      <c r="D722" s="13"/>
    </row>
    <row r="723" spans="3:4" hidden="1">
      <c r="C723" s="13"/>
      <c r="D723" s="13"/>
    </row>
    <row r="724" spans="3:4" hidden="1">
      <c r="C724" s="13"/>
      <c r="D724" s="13"/>
    </row>
    <row r="725" spans="3:4" hidden="1">
      <c r="C725" s="13"/>
      <c r="D725" s="13"/>
    </row>
    <row r="726" spans="3:4" hidden="1">
      <c r="C726" s="13"/>
      <c r="D726" s="13"/>
    </row>
    <row r="727" spans="3:4" hidden="1">
      <c r="C727" s="13"/>
      <c r="D727" s="13"/>
    </row>
    <row r="728" spans="3:4" hidden="1">
      <c r="C728" s="13"/>
      <c r="D728" s="13"/>
    </row>
    <row r="729" spans="3:4" hidden="1">
      <c r="C729" s="13"/>
      <c r="D729" s="13"/>
    </row>
    <row r="730" spans="3:4" hidden="1">
      <c r="C730" s="13"/>
      <c r="D730" s="13"/>
    </row>
    <row r="731" spans="3:4" hidden="1">
      <c r="C731" s="13"/>
      <c r="D731" s="13"/>
    </row>
    <row r="732" spans="3:4" hidden="1">
      <c r="C732" s="13"/>
      <c r="D732" s="13"/>
    </row>
    <row r="733" spans="3:4" hidden="1">
      <c r="C733" s="13"/>
      <c r="D733" s="13"/>
    </row>
    <row r="734" spans="3:4" hidden="1">
      <c r="C734" s="13"/>
      <c r="D734" s="13"/>
    </row>
    <row r="735" spans="3:4" hidden="1">
      <c r="C735" s="13"/>
      <c r="D735" s="13"/>
    </row>
    <row r="736" spans="3:4" hidden="1">
      <c r="C736" s="13"/>
      <c r="D736" s="13"/>
    </row>
    <row r="737" spans="3:4" hidden="1">
      <c r="C737" s="13"/>
      <c r="D737" s="13"/>
    </row>
    <row r="738" spans="3:4" hidden="1">
      <c r="C738" s="13"/>
      <c r="D738" s="13"/>
    </row>
    <row r="739" spans="3:4" hidden="1">
      <c r="C739" s="13"/>
      <c r="D739" s="13"/>
    </row>
    <row r="740" spans="3:4" hidden="1">
      <c r="C740" s="13"/>
      <c r="D740" s="13"/>
    </row>
    <row r="741" spans="3:4" hidden="1">
      <c r="C741" s="13"/>
      <c r="D741" s="13"/>
    </row>
    <row r="742" spans="3:4" hidden="1">
      <c r="C742" s="13"/>
      <c r="D742" s="13"/>
    </row>
    <row r="743" spans="3:4" hidden="1">
      <c r="C743" s="13"/>
      <c r="D743" s="13"/>
    </row>
    <row r="744" spans="3:4" hidden="1">
      <c r="C744" s="13"/>
      <c r="D744" s="13"/>
    </row>
    <row r="745" spans="3:4" hidden="1">
      <c r="C745" s="13"/>
      <c r="D745" s="13"/>
    </row>
    <row r="746" spans="3:4" hidden="1">
      <c r="C746" s="13"/>
      <c r="D746" s="13"/>
    </row>
    <row r="747" spans="3:4" hidden="1">
      <c r="C747" s="13"/>
      <c r="D747" s="13"/>
    </row>
    <row r="748" spans="3:4" hidden="1">
      <c r="C748" s="13"/>
      <c r="D748" s="13"/>
    </row>
    <row r="749" spans="3:4" hidden="1">
      <c r="C749" s="13"/>
      <c r="D749" s="13"/>
    </row>
    <row r="750" spans="3:4" hidden="1">
      <c r="C750" s="13"/>
      <c r="D750" s="13"/>
    </row>
    <row r="751" spans="3:4" hidden="1">
      <c r="C751" s="13"/>
      <c r="D751" s="13"/>
    </row>
    <row r="752" spans="3:4" hidden="1">
      <c r="C752" s="13"/>
      <c r="D752" s="13"/>
    </row>
    <row r="753" spans="3:4" hidden="1">
      <c r="C753" s="13"/>
      <c r="D753" s="13"/>
    </row>
    <row r="754" spans="3:4" hidden="1">
      <c r="C754" s="13"/>
      <c r="D754" s="13"/>
    </row>
    <row r="755" spans="3:4" hidden="1">
      <c r="C755" s="13"/>
      <c r="D755" s="13"/>
    </row>
    <row r="756" spans="3:4" hidden="1">
      <c r="C756" s="13"/>
      <c r="D756" s="13"/>
    </row>
    <row r="757" spans="3:4" hidden="1">
      <c r="C757" s="13"/>
      <c r="D757" s="13"/>
    </row>
    <row r="758" spans="3:4" hidden="1">
      <c r="C758" s="13"/>
      <c r="D758" s="13"/>
    </row>
    <row r="759" spans="3:4" hidden="1">
      <c r="C759" s="13"/>
      <c r="D759" s="13"/>
    </row>
    <row r="760" spans="3:4" hidden="1">
      <c r="C760" s="13"/>
      <c r="D760" s="13"/>
    </row>
    <row r="761" spans="3:4" hidden="1">
      <c r="C761" s="13"/>
      <c r="D761" s="13"/>
    </row>
    <row r="762" spans="3:4" hidden="1">
      <c r="C762" s="13"/>
      <c r="D762" s="13"/>
    </row>
    <row r="763" spans="3:4" hidden="1">
      <c r="C763" s="13"/>
      <c r="D763" s="13"/>
    </row>
    <row r="764" spans="3:4" hidden="1">
      <c r="C764" s="13"/>
      <c r="D764" s="13"/>
    </row>
    <row r="765" spans="3:4" hidden="1">
      <c r="C765" s="13"/>
      <c r="D765" s="13"/>
    </row>
    <row r="766" spans="3:4" hidden="1">
      <c r="C766" s="13"/>
      <c r="D766" s="13"/>
    </row>
    <row r="767" spans="3:4" hidden="1">
      <c r="C767" s="13"/>
      <c r="D767" s="13"/>
    </row>
    <row r="768" spans="3:4" hidden="1">
      <c r="C768" s="13"/>
      <c r="D768" s="13"/>
    </row>
    <row r="769" spans="3:4" hidden="1">
      <c r="C769" s="13"/>
      <c r="D769" s="13"/>
    </row>
    <row r="770" spans="3:4" hidden="1">
      <c r="C770" s="13"/>
      <c r="D770" s="13"/>
    </row>
    <row r="771" spans="3:4" hidden="1">
      <c r="C771" s="13"/>
      <c r="D771" s="13"/>
    </row>
    <row r="772" spans="3:4" hidden="1">
      <c r="C772" s="13"/>
      <c r="D772" s="13"/>
    </row>
    <row r="773" spans="3:4" hidden="1">
      <c r="C773" s="13"/>
      <c r="D773" s="13"/>
    </row>
    <row r="774" spans="3:4" hidden="1">
      <c r="C774" s="13"/>
      <c r="D774" s="13"/>
    </row>
    <row r="775" spans="3:4" hidden="1">
      <c r="C775" s="13"/>
      <c r="D775" s="13"/>
    </row>
    <row r="776" spans="3:4" hidden="1">
      <c r="C776" s="13"/>
      <c r="D776" s="13"/>
    </row>
    <row r="777" spans="3:4" hidden="1">
      <c r="C777" s="13"/>
      <c r="D777" s="13"/>
    </row>
    <row r="778" spans="3:4" hidden="1">
      <c r="C778" s="13"/>
      <c r="D778" s="13"/>
    </row>
    <row r="779" spans="3:4" hidden="1">
      <c r="C779" s="13"/>
      <c r="D779" s="13"/>
    </row>
    <row r="780" spans="3:4" hidden="1">
      <c r="C780" s="13"/>
      <c r="D780" s="13"/>
    </row>
    <row r="781" spans="3:4" hidden="1">
      <c r="C781" s="13"/>
      <c r="D781" s="13"/>
    </row>
    <row r="782" spans="3:4" hidden="1">
      <c r="C782" s="13"/>
      <c r="D782" s="13"/>
    </row>
    <row r="783" spans="3:4" hidden="1">
      <c r="C783" s="13"/>
      <c r="D783" s="13"/>
    </row>
    <row r="784" spans="3:4" hidden="1">
      <c r="C784" s="13"/>
      <c r="D784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8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63" t="s">
        <v>4604</v>
      </c>
    </row>
    <row r="2" spans="1:12" s="1" customFormat="1">
      <c r="A2" s="2" t="s">
        <v>1</v>
      </c>
      <c r="B2" s="9" t="s">
        <v>3591</v>
      </c>
    </row>
    <row r="3" spans="1:12" s="1" customFormat="1">
      <c r="A3" s="2" t="s">
        <v>2</v>
      </c>
      <c r="B3" s="20" t="s">
        <v>3592</v>
      </c>
    </row>
    <row r="4" spans="1:12" s="1" customFormat="1">
      <c r="A4" s="2" t="s">
        <v>3</v>
      </c>
      <c r="B4" s="64" t="s">
        <v>165</v>
      </c>
    </row>
    <row r="5" spans="1:12" ht="18.75">
      <c r="A5" s="85" t="s">
        <v>94</v>
      </c>
      <c r="B5" s="86"/>
      <c r="C5" s="86"/>
      <c r="D5" s="86"/>
      <c r="E5" s="86"/>
      <c r="F5" s="86"/>
      <c r="G5" s="86"/>
      <c r="H5" s="86"/>
      <c r="I5" s="86"/>
      <c r="J5" s="86"/>
      <c r="K5" s="87"/>
    </row>
    <row r="6" spans="1:12" s="15" customFormat="1">
      <c r="A6" s="32" t="s">
        <v>92</v>
      </c>
      <c r="B6" s="33" t="s">
        <v>46</v>
      </c>
      <c r="C6" s="33" t="s">
        <v>66</v>
      </c>
      <c r="D6" s="33" t="s">
        <v>80</v>
      </c>
      <c r="E6" s="33" t="s">
        <v>50</v>
      </c>
      <c r="F6" s="33" t="s">
        <v>155</v>
      </c>
      <c r="G6" s="33" t="s">
        <v>156</v>
      </c>
      <c r="H6" s="33" t="s">
        <v>53</v>
      </c>
      <c r="I6" s="33" t="s">
        <v>69</v>
      </c>
      <c r="J6" s="33" t="s">
        <v>54</v>
      </c>
      <c r="K6" s="34" t="s">
        <v>151</v>
      </c>
      <c r="L6" s="13"/>
    </row>
    <row r="7" spans="1:12" s="15" customFormat="1">
      <c r="A7" s="102" t="s">
        <v>4605</v>
      </c>
      <c r="B7" s="120" t="s">
        <v>4605</v>
      </c>
      <c r="C7" s="120" t="s">
        <v>4605</v>
      </c>
      <c r="D7" s="120" t="s">
        <v>4605</v>
      </c>
      <c r="E7" s="120" t="s">
        <v>4605</v>
      </c>
      <c r="F7" s="16" t="s">
        <v>152</v>
      </c>
      <c r="G7" s="103" t="s">
        <v>4605</v>
      </c>
      <c r="H7" s="16" t="s">
        <v>6</v>
      </c>
      <c r="I7" s="16" t="s">
        <v>7</v>
      </c>
      <c r="J7" s="21" t="s">
        <v>7</v>
      </c>
      <c r="K7" s="29" t="s">
        <v>7</v>
      </c>
    </row>
    <row r="8" spans="1:12" s="17" customFormat="1" ht="20.25">
      <c r="A8" s="104" t="s">
        <v>4605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4" t="s">
        <v>61</v>
      </c>
      <c r="K8" s="24" t="s">
        <v>62</v>
      </c>
    </row>
    <row r="9" spans="1:12" s="17" customFormat="1" ht="20.25">
      <c r="A9" s="18" t="s">
        <v>95</v>
      </c>
      <c r="B9" s="105" t="s">
        <v>4605</v>
      </c>
      <c r="C9" s="105" t="s">
        <v>4605</v>
      </c>
      <c r="D9" s="105" t="s">
        <v>4605</v>
      </c>
      <c r="E9" s="105" t="s">
        <v>4605</v>
      </c>
      <c r="F9" s="53">
        <v>6033.84</v>
      </c>
      <c r="G9" s="105" t="s">
        <v>4605</v>
      </c>
      <c r="H9" s="53">
        <v>6666.4786860000004</v>
      </c>
      <c r="I9" s="119" t="s">
        <v>4605</v>
      </c>
      <c r="J9" s="54">
        <v>1</v>
      </c>
      <c r="K9" s="54">
        <v>4.0000000000000002E-4</v>
      </c>
    </row>
    <row r="10" spans="1:12">
      <c r="A10" s="57" t="s">
        <v>173</v>
      </c>
      <c r="B10" s="110" t="s">
        <v>4605</v>
      </c>
      <c r="C10" s="110" t="s">
        <v>4605</v>
      </c>
      <c r="D10" s="110" t="s">
        <v>4605</v>
      </c>
      <c r="E10" s="110" t="s">
        <v>4605</v>
      </c>
      <c r="F10" s="59">
        <v>0</v>
      </c>
      <c r="G10" s="110" t="s">
        <v>4605</v>
      </c>
      <c r="H10" s="59">
        <v>3340.4544000000001</v>
      </c>
      <c r="I10" s="110" t="s">
        <v>4605</v>
      </c>
      <c r="J10" s="58">
        <v>0.50109999999999999</v>
      </c>
      <c r="K10" s="58">
        <v>2.0000000000000001E-4</v>
      </c>
    </row>
    <row r="11" spans="1:12">
      <c r="A11" s="57" t="s">
        <v>1898</v>
      </c>
      <c r="B11" s="110" t="s">
        <v>4605</v>
      </c>
      <c r="C11" s="110" t="s">
        <v>4605</v>
      </c>
      <c r="D11" s="110" t="s">
        <v>4605</v>
      </c>
      <c r="E11" s="110" t="s">
        <v>4605</v>
      </c>
      <c r="F11" s="59">
        <v>0</v>
      </c>
      <c r="G11" s="110" t="s">
        <v>4605</v>
      </c>
      <c r="H11" s="59">
        <v>3340.4544000000001</v>
      </c>
      <c r="I11" s="110" t="s">
        <v>4605</v>
      </c>
      <c r="J11" s="58">
        <v>0.50109999999999999</v>
      </c>
      <c r="K11" s="58">
        <v>2.0000000000000001E-4</v>
      </c>
    </row>
    <row r="12" spans="1:12">
      <c r="A12" t="s">
        <v>1899</v>
      </c>
      <c r="B12" t="s">
        <v>1900</v>
      </c>
      <c r="C12" t="s">
        <v>96</v>
      </c>
      <c r="D12" t="s">
        <v>1901</v>
      </c>
      <c r="E12" t="s">
        <v>98</v>
      </c>
      <c r="F12" s="55">
        <v>121.95</v>
      </c>
      <c r="G12" s="55">
        <v>2988900</v>
      </c>
      <c r="H12" s="55">
        <v>3644.9635499999999</v>
      </c>
      <c r="I12" s="56">
        <v>0</v>
      </c>
      <c r="J12" s="56">
        <v>0.54679999999999995</v>
      </c>
      <c r="K12" s="56">
        <v>2.0000000000000001E-4</v>
      </c>
    </row>
    <row r="13" spans="1:12">
      <c r="A13" t="s">
        <v>1902</v>
      </c>
      <c r="B13" t="s">
        <v>1903</v>
      </c>
      <c r="C13" t="s">
        <v>96</v>
      </c>
      <c r="D13" t="s">
        <v>1901</v>
      </c>
      <c r="E13" t="s">
        <v>98</v>
      </c>
      <c r="F13" s="55">
        <v>-121.95</v>
      </c>
      <c r="G13" s="55">
        <v>249700</v>
      </c>
      <c r="H13" s="55">
        <v>-304.50914999999998</v>
      </c>
      <c r="I13" s="56">
        <v>0</v>
      </c>
      <c r="J13" s="56">
        <v>-4.5699999999999998E-2</v>
      </c>
      <c r="K13" s="56">
        <v>0</v>
      </c>
    </row>
    <row r="14" spans="1:12">
      <c r="A14" s="57" t="s">
        <v>1904</v>
      </c>
      <c r="B14" s="110" t="s">
        <v>4605</v>
      </c>
      <c r="C14" s="110" t="s">
        <v>4605</v>
      </c>
      <c r="D14" s="110" t="s">
        <v>4605</v>
      </c>
      <c r="E14" s="110" t="s">
        <v>4605</v>
      </c>
      <c r="F14" s="59">
        <v>0</v>
      </c>
      <c r="G14" s="110" t="s">
        <v>4605</v>
      </c>
      <c r="H14" s="59">
        <v>0</v>
      </c>
      <c r="I14" s="110" t="s">
        <v>4605</v>
      </c>
      <c r="J14" s="58">
        <v>0</v>
      </c>
      <c r="K14" s="58">
        <v>0</v>
      </c>
    </row>
    <row r="15" spans="1:12">
      <c r="A15" t="s">
        <v>182</v>
      </c>
      <c r="B15" t="s">
        <v>182</v>
      </c>
      <c r="C15" s="110" t="s">
        <v>4605</v>
      </c>
      <c r="D15" t="s">
        <v>182</v>
      </c>
      <c r="E15" t="s">
        <v>182</v>
      </c>
      <c r="F15" s="55">
        <v>0</v>
      </c>
      <c r="G15" s="55">
        <v>0</v>
      </c>
      <c r="H15" s="55">
        <v>0</v>
      </c>
      <c r="I15" s="56">
        <v>0</v>
      </c>
      <c r="J15" s="56">
        <v>0</v>
      </c>
      <c r="K15" s="56">
        <v>0</v>
      </c>
    </row>
    <row r="16" spans="1:12">
      <c r="A16" s="57" t="s">
        <v>1905</v>
      </c>
      <c r="B16" s="110" t="s">
        <v>4605</v>
      </c>
      <c r="C16" s="110" t="s">
        <v>4605</v>
      </c>
      <c r="D16" s="110" t="s">
        <v>4605</v>
      </c>
      <c r="E16" s="110" t="s">
        <v>4605</v>
      </c>
      <c r="F16" s="59">
        <v>0</v>
      </c>
      <c r="G16" s="110" t="s">
        <v>4605</v>
      </c>
      <c r="H16" s="59">
        <v>0</v>
      </c>
      <c r="I16" s="110" t="s">
        <v>4605</v>
      </c>
      <c r="J16" s="58">
        <v>0</v>
      </c>
      <c r="K16" s="58">
        <v>0</v>
      </c>
    </row>
    <row r="17" spans="1:11">
      <c r="A17" t="s">
        <v>182</v>
      </c>
      <c r="B17" t="s">
        <v>182</v>
      </c>
      <c r="C17" s="110" t="s">
        <v>4605</v>
      </c>
      <c r="D17" t="s">
        <v>182</v>
      </c>
      <c r="E17" t="s">
        <v>182</v>
      </c>
      <c r="F17" s="55">
        <v>0</v>
      </c>
      <c r="G17" s="55">
        <v>0</v>
      </c>
      <c r="H17" s="55">
        <v>0</v>
      </c>
      <c r="I17" s="56">
        <v>0</v>
      </c>
      <c r="J17" s="56">
        <v>0</v>
      </c>
      <c r="K17" s="56">
        <v>0</v>
      </c>
    </row>
    <row r="18" spans="1:11">
      <c r="A18" s="57" t="s">
        <v>851</v>
      </c>
      <c r="B18" s="110" t="s">
        <v>4605</v>
      </c>
      <c r="C18" s="110" t="s">
        <v>4605</v>
      </c>
      <c r="D18" s="110" t="s">
        <v>4605</v>
      </c>
      <c r="E18" s="110" t="s">
        <v>4605</v>
      </c>
      <c r="F18" s="59">
        <v>0</v>
      </c>
      <c r="G18" s="110" t="s">
        <v>4605</v>
      </c>
      <c r="H18" s="59">
        <v>0</v>
      </c>
      <c r="I18" s="110" t="s">
        <v>4605</v>
      </c>
      <c r="J18" s="58">
        <v>0</v>
      </c>
      <c r="K18" s="58">
        <v>0</v>
      </c>
    </row>
    <row r="19" spans="1:11">
      <c r="A19" t="s">
        <v>182</v>
      </c>
      <c r="B19" t="s">
        <v>182</v>
      </c>
      <c r="C19" s="110" t="s">
        <v>4605</v>
      </c>
      <c r="D19" t="s">
        <v>182</v>
      </c>
      <c r="E19" t="s">
        <v>182</v>
      </c>
      <c r="F19" s="55">
        <v>0</v>
      </c>
      <c r="G19" s="55">
        <v>0</v>
      </c>
      <c r="H19" s="55">
        <v>0</v>
      </c>
      <c r="I19" s="56">
        <v>0</v>
      </c>
      <c r="J19" s="56">
        <v>0</v>
      </c>
      <c r="K19" s="56">
        <v>0</v>
      </c>
    </row>
    <row r="20" spans="1:11">
      <c r="A20" s="57" t="s">
        <v>204</v>
      </c>
      <c r="B20" s="110" t="s">
        <v>4605</v>
      </c>
      <c r="C20" s="110" t="s">
        <v>4605</v>
      </c>
      <c r="D20" s="110" t="s">
        <v>4605</v>
      </c>
      <c r="E20" s="110" t="s">
        <v>4605</v>
      </c>
      <c r="F20" s="59">
        <v>6033.84</v>
      </c>
      <c r="G20" s="110" t="s">
        <v>4605</v>
      </c>
      <c r="H20" s="59">
        <v>3326.0242859999998</v>
      </c>
      <c r="I20" s="110" t="s">
        <v>4605</v>
      </c>
      <c r="J20" s="58">
        <v>0.49890000000000001</v>
      </c>
      <c r="K20" s="58">
        <v>2.0000000000000001E-4</v>
      </c>
    </row>
    <row r="21" spans="1:11">
      <c r="A21" s="57" t="s">
        <v>1898</v>
      </c>
      <c r="B21" s="110" t="s">
        <v>4605</v>
      </c>
      <c r="C21" s="110" t="s">
        <v>4605</v>
      </c>
      <c r="D21" s="110" t="s">
        <v>4605</v>
      </c>
      <c r="E21" s="110" t="s">
        <v>4605</v>
      </c>
      <c r="F21" s="59">
        <v>6033.84</v>
      </c>
      <c r="G21" s="110" t="s">
        <v>4605</v>
      </c>
      <c r="H21" s="59">
        <v>3326.0242859999998</v>
      </c>
      <c r="I21" s="110" t="s">
        <v>4605</v>
      </c>
      <c r="J21" s="58">
        <v>0.49890000000000001</v>
      </c>
      <c r="K21" s="58">
        <v>2.0000000000000001E-4</v>
      </c>
    </row>
    <row r="22" spans="1:11">
      <c r="A22" t="s">
        <v>1906</v>
      </c>
      <c r="B22" t="s">
        <v>1907</v>
      </c>
      <c r="C22" t="s">
        <v>1561</v>
      </c>
      <c r="D22" t="s">
        <v>1901</v>
      </c>
      <c r="E22" t="s">
        <v>100</v>
      </c>
      <c r="F22" s="55">
        <v>2419.8200000000002</v>
      </c>
      <c r="G22" s="55">
        <v>14000</v>
      </c>
      <c r="H22" s="55">
        <v>1228.7361996</v>
      </c>
      <c r="I22" s="56">
        <v>0</v>
      </c>
      <c r="J22" s="56">
        <v>0.18429999999999999</v>
      </c>
      <c r="K22" s="56">
        <v>1E-4</v>
      </c>
    </row>
    <row r="23" spans="1:11">
      <c r="A23" t="s">
        <v>1908</v>
      </c>
      <c r="B23" t="s">
        <v>1909</v>
      </c>
      <c r="C23" t="s">
        <v>1561</v>
      </c>
      <c r="D23" t="s">
        <v>1901</v>
      </c>
      <c r="E23" t="s">
        <v>100</v>
      </c>
      <c r="F23" s="55">
        <v>3614.02</v>
      </c>
      <c r="G23" s="55">
        <v>16000</v>
      </c>
      <c r="H23" s="55">
        <v>2097.2880863999999</v>
      </c>
      <c r="I23" s="56">
        <v>0</v>
      </c>
      <c r="J23" s="56">
        <v>0.31459999999999999</v>
      </c>
      <c r="K23" s="56">
        <v>1E-4</v>
      </c>
    </row>
    <row r="24" spans="1:11">
      <c r="A24" s="57" t="s">
        <v>1910</v>
      </c>
      <c r="B24" s="110" t="s">
        <v>4605</v>
      </c>
      <c r="C24" s="110" t="s">
        <v>4605</v>
      </c>
      <c r="D24" s="110" t="s">
        <v>4605</v>
      </c>
      <c r="E24" s="110" t="s">
        <v>4605</v>
      </c>
      <c r="F24" s="59">
        <v>0</v>
      </c>
      <c r="G24" s="110" t="s">
        <v>4605</v>
      </c>
      <c r="H24" s="59">
        <v>0</v>
      </c>
      <c r="I24" s="110" t="s">
        <v>4605</v>
      </c>
      <c r="J24" s="58">
        <v>0</v>
      </c>
      <c r="K24" s="58">
        <v>0</v>
      </c>
    </row>
    <row r="25" spans="1:11">
      <c r="A25" t="s">
        <v>182</v>
      </c>
      <c r="B25" t="s">
        <v>182</v>
      </c>
      <c r="C25" s="110" t="s">
        <v>4605</v>
      </c>
      <c r="D25" t="s">
        <v>182</v>
      </c>
      <c r="E25" t="s">
        <v>182</v>
      </c>
      <c r="F25" s="55">
        <v>0</v>
      </c>
      <c r="G25" s="55">
        <v>0</v>
      </c>
      <c r="H25" s="55">
        <v>0</v>
      </c>
      <c r="I25" s="56">
        <v>0</v>
      </c>
      <c r="J25" s="56">
        <v>0</v>
      </c>
      <c r="K25" s="56">
        <v>0</v>
      </c>
    </row>
    <row r="26" spans="1:11">
      <c r="A26" s="57" t="s">
        <v>1905</v>
      </c>
      <c r="B26" s="110" t="s">
        <v>4605</v>
      </c>
      <c r="C26" s="110" t="s">
        <v>4605</v>
      </c>
      <c r="D26" s="110" t="s">
        <v>4605</v>
      </c>
      <c r="E26" s="110" t="s">
        <v>4605</v>
      </c>
      <c r="F26" s="59">
        <v>0</v>
      </c>
      <c r="G26" s="110" t="s">
        <v>4605</v>
      </c>
      <c r="H26" s="59">
        <v>0</v>
      </c>
      <c r="I26" s="110" t="s">
        <v>4605</v>
      </c>
      <c r="J26" s="58">
        <v>0</v>
      </c>
      <c r="K26" s="58">
        <v>0</v>
      </c>
    </row>
    <row r="27" spans="1:11">
      <c r="A27" t="s">
        <v>182</v>
      </c>
      <c r="B27" t="s">
        <v>182</v>
      </c>
      <c r="C27" s="110" t="s">
        <v>4605</v>
      </c>
      <c r="D27" t="s">
        <v>182</v>
      </c>
      <c r="E27" t="s">
        <v>182</v>
      </c>
      <c r="F27" s="55">
        <v>0</v>
      </c>
      <c r="G27" s="55">
        <v>0</v>
      </c>
      <c r="H27" s="55">
        <v>0</v>
      </c>
      <c r="I27" s="56">
        <v>0</v>
      </c>
      <c r="J27" s="56">
        <v>0</v>
      </c>
      <c r="K27" s="56">
        <v>0</v>
      </c>
    </row>
    <row r="28" spans="1:11">
      <c r="A28" s="57" t="s">
        <v>1911</v>
      </c>
      <c r="B28" s="110" t="s">
        <v>4605</v>
      </c>
      <c r="C28" s="110" t="s">
        <v>4605</v>
      </c>
      <c r="D28" s="110" t="s">
        <v>4605</v>
      </c>
      <c r="E28" s="110" t="s">
        <v>4605</v>
      </c>
      <c r="F28" s="59">
        <v>0</v>
      </c>
      <c r="G28" s="110" t="s">
        <v>4605</v>
      </c>
      <c r="H28" s="59">
        <v>0</v>
      </c>
      <c r="I28" s="110" t="s">
        <v>4605</v>
      </c>
      <c r="J28" s="58">
        <v>0</v>
      </c>
      <c r="K28" s="58">
        <v>0</v>
      </c>
    </row>
    <row r="29" spans="1:11">
      <c r="A29" t="s">
        <v>182</v>
      </c>
      <c r="B29" t="s">
        <v>182</v>
      </c>
      <c r="C29" s="110" t="s">
        <v>4605</v>
      </c>
      <c r="D29" t="s">
        <v>182</v>
      </c>
      <c r="E29" t="s">
        <v>182</v>
      </c>
      <c r="F29" s="55">
        <v>0</v>
      </c>
      <c r="G29" s="55">
        <v>0</v>
      </c>
      <c r="H29" s="55">
        <v>0</v>
      </c>
      <c r="I29" s="56">
        <v>0</v>
      </c>
      <c r="J29" s="56">
        <v>0</v>
      </c>
      <c r="K29" s="56">
        <v>0</v>
      </c>
    </row>
    <row r="30" spans="1:11">
      <c r="A30" s="57" t="s">
        <v>851</v>
      </c>
      <c r="B30" s="110" t="s">
        <v>4605</v>
      </c>
      <c r="C30" s="110" t="s">
        <v>4605</v>
      </c>
      <c r="D30" s="110" t="s">
        <v>4605</v>
      </c>
      <c r="E30" s="110" t="s">
        <v>4605</v>
      </c>
      <c r="F30" s="59">
        <v>0</v>
      </c>
      <c r="G30" s="110" t="s">
        <v>4605</v>
      </c>
      <c r="H30" s="59">
        <v>0</v>
      </c>
      <c r="I30" s="110" t="s">
        <v>4605</v>
      </c>
      <c r="J30" s="58">
        <v>0</v>
      </c>
      <c r="K30" s="58">
        <v>0</v>
      </c>
    </row>
    <row r="31" spans="1:11">
      <c r="A31" t="s">
        <v>182</v>
      </c>
      <c r="B31" t="s">
        <v>182</v>
      </c>
      <c r="C31" s="110" t="s">
        <v>4605</v>
      </c>
      <c r="D31" t="s">
        <v>182</v>
      </c>
      <c r="E31" t="s">
        <v>182</v>
      </c>
      <c r="F31" s="55">
        <v>0</v>
      </c>
      <c r="G31" s="55">
        <v>0</v>
      </c>
      <c r="H31" s="55">
        <v>0</v>
      </c>
      <c r="I31" s="56">
        <v>0</v>
      </c>
      <c r="J31" s="56">
        <v>0</v>
      </c>
      <c r="K31" s="56">
        <v>0</v>
      </c>
    </row>
    <row r="32" spans="1:11">
      <c r="A32" t="s">
        <v>206</v>
      </c>
      <c r="B32" s="110" t="s">
        <v>4605</v>
      </c>
      <c r="C32" s="110" t="s">
        <v>4605</v>
      </c>
      <c r="D32" s="110" t="s">
        <v>4605</v>
      </c>
      <c r="E32" s="110" t="s">
        <v>4605</v>
      </c>
      <c r="F32" s="110" t="s">
        <v>4605</v>
      </c>
      <c r="G32" s="110" t="s">
        <v>4605</v>
      </c>
      <c r="H32" s="110" t="s">
        <v>4605</v>
      </c>
      <c r="I32" s="110" t="s">
        <v>4605</v>
      </c>
      <c r="J32" s="110" t="s">
        <v>4605</v>
      </c>
      <c r="K32" s="110" t="s">
        <v>4605</v>
      </c>
    </row>
    <row r="33" spans="1:11">
      <c r="A33" t="s">
        <v>320</v>
      </c>
      <c r="B33" s="110" t="s">
        <v>4605</v>
      </c>
      <c r="C33" s="110" t="s">
        <v>4605</v>
      </c>
      <c r="D33" s="110" t="s">
        <v>4605</v>
      </c>
      <c r="E33" s="110" t="s">
        <v>4605</v>
      </c>
      <c r="F33" s="110" t="s">
        <v>4605</v>
      </c>
      <c r="G33" s="110" t="s">
        <v>4605</v>
      </c>
      <c r="H33" s="110" t="s">
        <v>4605</v>
      </c>
      <c r="I33" s="110" t="s">
        <v>4605</v>
      </c>
      <c r="J33" s="110" t="s">
        <v>4605</v>
      </c>
      <c r="K33" s="110" t="s">
        <v>4605</v>
      </c>
    </row>
    <row r="34" spans="1:11">
      <c r="A34" t="s">
        <v>321</v>
      </c>
      <c r="B34" s="110" t="s">
        <v>4605</v>
      </c>
      <c r="C34" s="110" t="s">
        <v>4605</v>
      </c>
      <c r="D34" s="110" t="s">
        <v>4605</v>
      </c>
      <c r="E34" s="110" t="s">
        <v>4605</v>
      </c>
      <c r="F34" s="110" t="s">
        <v>4605</v>
      </c>
      <c r="G34" s="110" t="s">
        <v>4605</v>
      </c>
      <c r="H34" s="110" t="s">
        <v>4605</v>
      </c>
      <c r="I34" s="110" t="s">
        <v>4605</v>
      </c>
      <c r="J34" s="110" t="s">
        <v>4605</v>
      </c>
      <c r="K34" s="110" t="s">
        <v>4605</v>
      </c>
    </row>
    <row r="35" spans="1:11">
      <c r="A35" t="s">
        <v>322</v>
      </c>
      <c r="B35" s="110" t="s">
        <v>4605</v>
      </c>
      <c r="C35" s="110" t="s">
        <v>4605</v>
      </c>
      <c r="D35" s="110" t="s">
        <v>4605</v>
      </c>
      <c r="E35" s="110" t="s">
        <v>4605</v>
      </c>
      <c r="F35" s="110" t="s">
        <v>4605</v>
      </c>
      <c r="G35" s="110" t="s">
        <v>4605</v>
      </c>
      <c r="H35" s="110" t="s">
        <v>4605</v>
      </c>
      <c r="I35" s="110" t="s">
        <v>4605</v>
      </c>
      <c r="J35" s="110" t="s">
        <v>4605</v>
      </c>
      <c r="K35" s="110" t="s">
        <v>4605</v>
      </c>
    </row>
    <row r="36" spans="1:11" hidden="1">
      <c r="B36" s="13"/>
      <c r="C36" s="13"/>
      <c r="D36" s="13"/>
    </row>
    <row r="37" spans="1:11" hidden="1">
      <c r="B37" s="13"/>
      <c r="C37" s="13"/>
      <c r="D37" s="13"/>
    </row>
    <row r="38" spans="1:11" hidden="1">
      <c r="B38" s="13"/>
      <c r="C38" s="13"/>
      <c r="D38" s="13"/>
    </row>
    <row r="39" spans="1:11" hidden="1">
      <c r="B39" s="13"/>
      <c r="C39" s="13"/>
      <c r="D39" s="13"/>
    </row>
    <row r="40" spans="1:11" hidden="1">
      <c r="B40" s="13"/>
      <c r="C40" s="13"/>
      <c r="D40" s="13"/>
    </row>
    <row r="41" spans="1:11" hidden="1">
      <c r="B41" s="13"/>
      <c r="C41" s="13"/>
      <c r="D41" s="13"/>
    </row>
    <row r="42" spans="1:11" hidden="1">
      <c r="B42" s="13"/>
      <c r="C42" s="13"/>
      <c r="D42" s="13"/>
    </row>
    <row r="43" spans="1:11" hidden="1">
      <c r="B43" s="13"/>
      <c r="C43" s="13"/>
      <c r="D43" s="13"/>
    </row>
    <row r="44" spans="1:11" hidden="1">
      <c r="B44" s="13"/>
      <c r="C44" s="13"/>
      <c r="D44" s="13"/>
    </row>
    <row r="45" spans="1:11" hidden="1">
      <c r="B45" s="13"/>
      <c r="C45" s="13"/>
      <c r="D45" s="13"/>
    </row>
    <row r="46" spans="1:11" hidden="1">
      <c r="B46" s="13"/>
      <c r="C46" s="13"/>
      <c r="D46" s="13"/>
    </row>
    <row r="47" spans="1:11" hidden="1">
      <c r="B47" s="13"/>
      <c r="C47" s="13"/>
      <c r="D47" s="13"/>
    </row>
    <row r="48" spans="1:11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>
      <c r="B511" s="13"/>
      <c r="C511" s="13"/>
      <c r="D511" s="13"/>
    </row>
    <row r="512" spans="2:4" hidden="1">
      <c r="B512" s="13"/>
      <c r="C512" s="13"/>
      <c r="D512" s="13"/>
    </row>
    <row r="513" spans="2:4" hidden="1">
      <c r="B513" s="13"/>
      <c r="C513" s="13"/>
      <c r="D513" s="13"/>
    </row>
    <row r="514" spans="2:4" hidden="1">
      <c r="B514" s="13"/>
      <c r="C514" s="13"/>
      <c r="D514" s="13"/>
    </row>
    <row r="515" spans="2:4" hidden="1">
      <c r="B515" s="13"/>
      <c r="C515" s="13"/>
      <c r="D515" s="13"/>
    </row>
    <row r="516" spans="2:4" hidden="1">
      <c r="B516" s="13"/>
      <c r="C516" s="13"/>
      <c r="D516" s="13"/>
    </row>
    <row r="517" spans="2:4" hidden="1">
      <c r="B517" s="13"/>
      <c r="C517" s="13"/>
      <c r="D517" s="13"/>
    </row>
    <row r="518" spans="2:4" hidden="1">
      <c r="B518" s="13"/>
      <c r="C518" s="13"/>
      <c r="D518" s="13"/>
    </row>
    <row r="519" spans="2:4" hidden="1">
      <c r="B519" s="13"/>
      <c r="C519" s="13"/>
      <c r="D519" s="13"/>
    </row>
    <row r="520" spans="2:4" hidden="1">
      <c r="B520" s="13"/>
      <c r="C520" s="13"/>
      <c r="D520" s="13"/>
    </row>
    <row r="521" spans="2:4" hidden="1">
      <c r="B521" s="13"/>
      <c r="C521" s="13"/>
      <c r="D521" s="13"/>
    </row>
    <row r="522" spans="2:4" hidden="1">
      <c r="B522" s="13"/>
      <c r="C522" s="13"/>
      <c r="D522" s="13"/>
    </row>
    <row r="523" spans="2:4" hidden="1">
      <c r="B523" s="13"/>
      <c r="C523" s="13"/>
      <c r="D523" s="13"/>
    </row>
    <row r="524" spans="2:4" hidden="1">
      <c r="B524" s="13"/>
      <c r="C524" s="13"/>
      <c r="D524" s="13"/>
    </row>
    <row r="525" spans="2:4" hidden="1">
      <c r="B525" s="13"/>
      <c r="C525" s="13"/>
      <c r="D525" s="13"/>
    </row>
    <row r="526" spans="2:4" hidden="1">
      <c r="B526" s="13"/>
      <c r="C526" s="13"/>
      <c r="D526" s="13"/>
    </row>
    <row r="527" spans="2:4" hidden="1">
      <c r="B527" s="13"/>
      <c r="C527" s="13"/>
      <c r="D527" s="13"/>
    </row>
    <row r="528" spans="2:4" hidden="1">
      <c r="B528" s="13"/>
      <c r="C528" s="13"/>
      <c r="D528" s="13"/>
    </row>
    <row r="529" spans="2:4" hidden="1">
      <c r="B529" s="13"/>
      <c r="C529" s="13"/>
      <c r="D529" s="13"/>
    </row>
    <row r="530" spans="2:4" hidden="1">
      <c r="B530" s="13"/>
      <c r="C530" s="13"/>
      <c r="D530" s="13"/>
    </row>
    <row r="531" spans="2:4" hidden="1">
      <c r="B531" s="13"/>
      <c r="C531" s="13"/>
      <c r="D531" s="13"/>
    </row>
    <row r="532" spans="2:4" hidden="1">
      <c r="B532" s="13"/>
      <c r="C532" s="13"/>
      <c r="D532" s="13"/>
    </row>
    <row r="533" spans="2:4" hidden="1">
      <c r="B533" s="13"/>
      <c r="C533" s="13"/>
      <c r="D533" s="13"/>
    </row>
    <row r="534" spans="2:4" hidden="1">
      <c r="B534" s="13"/>
      <c r="C534" s="13"/>
      <c r="D534" s="13"/>
    </row>
    <row r="535" spans="2:4" hidden="1">
      <c r="B535" s="13"/>
      <c r="C535" s="13"/>
      <c r="D535" s="13"/>
    </row>
    <row r="536" spans="2:4" hidden="1">
      <c r="B536" s="13"/>
      <c r="C536" s="13"/>
      <c r="D536" s="13"/>
    </row>
    <row r="537" spans="2:4" hidden="1">
      <c r="B537" s="13"/>
      <c r="C537" s="13"/>
      <c r="D537" s="13"/>
    </row>
    <row r="538" spans="2:4" hidden="1">
      <c r="B538" s="13"/>
      <c r="C538" s="13"/>
      <c r="D538" s="13"/>
    </row>
    <row r="539" spans="2:4" hidden="1">
      <c r="B539" s="13"/>
      <c r="C539" s="13"/>
      <c r="D539" s="13"/>
    </row>
    <row r="540" spans="2:4" hidden="1">
      <c r="B540" s="13"/>
      <c r="C540" s="13"/>
      <c r="D540" s="13"/>
    </row>
    <row r="541" spans="2:4" hidden="1">
      <c r="B541" s="13"/>
      <c r="C541" s="13"/>
      <c r="D541" s="13"/>
    </row>
    <row r="542" spans="2:4" hidden="1">
      <c r="B542" s="13"/>
      <c r="C542" s="13"/>
      <c r="D542" s="13"/>
    </row>
    <row r="543" spans="2:4" hidden="1">
      <c r="B543" s="13"/>
      <c r="C543" s="13"/>
      <c r="D543" s="13"/>
    </row>
    <row r="544" spans="2:4" hidden="1">
      <c r="B544" s="13"/>
      <c r="C544" s="13"/>
      <c r="D544" s="13"/>
    </row>
    <row r="545" spans="2:4" hidden="1">
      <c r="B545" s="13"/>
      <c r="C545" s="13"/>
      <c r="D545" s="13"/>
    </row>
    <row r="546" spans="2:4" hidden="1">
      <c r="B546" s="13"/>
      <c r="C546" s="13"/>
      <c r="D546" s="13"/>
    </row>
    <row r="547" spans="2:4" hidden="1">
      <c r="B547" s="13"/>
      <c r="C547" s="13"/>
      <c r="D547" s="13"/>
    </row>
    <row r="548" spans="2:4" hidden="1">
      <c r="B548" s="13"/>
      <c r="C548" s="13"/>
      <c r="D548" s="13"/>
    </row>
    <row r="549" spans="2:4" hidden="1">
      <c r="B549" s="13"/>
      <c r="C549" s="13"/>
      <c r="D549" s="13"/>
    </row>
    <row r="550" spans="2:4" hidden="1">
      <c r="B550" s="13"/>
      <c r="C550" s="13"/>
      <c r="D550" s="13"/>
    </row>
    <row r="551" spans="2:4" hidden="1">
      <c r="B551" s="13"/>
      <c r="C551" s="13"/>
      <c r="D551" s="13"/>
    </row>
    <row r="552" spans="2:4" hidden="1">
      <c r="B552" s="13"/>
      <c r="C552" s="13"/>
      <c r="D552" s="13"/>
    </row>
    <row r="553" spans="2:4" hidden="1">
      <c r="B553" s="13"/>
      <c r="C553" s="13"/>
      <c r="D55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9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2.7109375" style="13" bestFit="1" customWidth="1"/>
    <col min="8" max="8" width="14.7109375" style="13" customWidth="1"/>
    <col min="9" max="9" width="26.85546875" style="13" customWidth="1"/>
    <col min="10" max="10" width="25.42578125" style="15" customWidth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3" hidden="1"/>
    <col min="17" max="17" width="8" style="13" hidden="1"/>
    <col min="18" max="18" width="8.7109375" style="13" hidden="1"/>
    <col min="19" max="19" width="10" style="13" hidden="1"/>
    <col min="20" max="20" width="9.5703125" style="13" hidden="1"/>
    <col min="21" max="21" width="6.140625" style="13" hidden="1"/>
    <col min="22" max="23" width="5.7109375" style="13" hidden="1"/>
    <col min="24" max="24" width="6.85546875" style="13" hidden="1"/>
    <col min="25" max="25" width="6.42578125" style="13" hidden="1"/>
    <col min="26" max="26" width="6.7109375" style="13" hidden="1"/>
    <col min="27" max="27" width="7.28515625" style="13" hidden="1"/>
    <col min="28" max="34" width="5.7109375" style="13" hidden="1"/>
    <col min="35" max="40" width="9.140625" style="13" hidden="1"/>
    <col min="41" max="52" width="0" style="13" hidden="1"/>
    <col min="53" max="16384" width="9.140625" style="13" hidden="1"/>
  </cols>
  <sheetData>
    <row r="1" spans="1:14" s="1" customFormat="1">
      <c r="A1" s="2" t="s">
        <v>0</v>
      </c>
      <c r="B1" s="63" t="s">
        <v>4604</v>
      </c>
    </row>
    <row r="2" spans="1:14" s="1" customFormat="1">
      <c r="A2" s="2" t="s">
        <v>1</v>
      </c>
      <c r="B2" s="9" t="s">
        <v>3591</v>
      </c>
    </row>
    <row r="3" spans="1:14" s="1" customFormat="1">
      <c r="A3" s="2" t="s">
        <v>2</v>
      </c>
      <c r="B3" s="20" t="s">
        <v>3592</v>
      </c>
    </row>
    <row r="4" spans="1:14" s="1" customFormat="1">
      <c r="A4" s="2" t="s">
        <v>3</v>
      </c>
      <c r="B4" s="64" t="s">
        <v>165</v>
      </c>
    </row>
    <row r="5" spans="1:14" ht="18.75">
      <c r="A5" s="85" t="s">
        <v>99</v>
      </c>
      <c r="B5" s="86"/>
      <c r="C5" s="86"/>
      <c r="D5" s="86"/>
      <c r="E5" s="86"/>
      <c r="F5" s="86"/>
      <c r="G5" s="86"/>
      <c r="H5" s="86"/>
      <c r="I5" s="86"/>
      <c r="J5" s="87"/>
    </row>
    <row r="6" spans="1:14" s="15" customFormat="1">
      <c r="A6" s="32" t="s">
        <v>92</v>
      </c>
      <c r="B6" s="33" t="s">
        <v>46</v>
      </c>
      <c r="C6" s="33" t="s">
        <v>66</v>
      </c>
      <c r="D6" s="33" t="s">
        <v>80</v>
      </c>
      <c r="E6" s="33" t="s">
        <v>50</v>
      </c>
      <c r="F6" s="33" t="s">
        <v>155</v>
      </c>
      <c r="G6" s="33" t="s">
        <v>156</v>
      </c>
      <c r="H6" s="33" t="s">
        <v>53</v>
      </c>
      <c r="I6" s="33" t="s">
        <v>54</v>
      </c>
      <c r="J6" s="33" t="s">
        <v>151</v>
      </c>
    </row>
    <row r="7" spans="1:14" s="15" customFormat="1">
      <c r="A7" s="102" t="s">
        <v>4605</v>
      </c>
      <c r="B7" s="103" t="s">
        <v>4605</v>
      </c>
      <c r="C7" s="103" t="s">
        <v>4605</v>
      </c>
      <c r="D7" s="103" t="s">
        <v>4605</v>
      </c>
      <c r="E7" s="103" t="s">
        <v>4605</v>
      </c>
      <c r="F7" s="16" t="s">
        <v>152</v>
      </c>
      <c r="G7" s="103" t="s">
        <v>4605</v>
      </c>
      <c r="H7" s="16" t="s">
        <v>6</v>
      </c>
      <c r="I7" s="21" t="s">
        <v>7</v>
      </c>
      <c r="J7" s="30" t="s">
        <v>7</v>
      </c>
    </row>
    <row r="8" spans="1:14" s="17" customFormat="1" ht="20.25">
      <c r="A8" s="104" t="s">
        <v>4605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31" t="s">
        <v>59</v>
      </c>
      <c r="I8" s="31" t="s">
        <v>60</v>
      </c>
      <c r="J8" s="31" t="s">
        <v>61</v>
      </c>
      <c r="K8" s="15"/>
      <c r="L8" s="15"/>
      <c r="M8" s="15"/>
      <c r="N8" s="15"/>
    </row>
    <row r="9" spans="1:14" s="17" customFormat="1" ht="20.25">
      <c r="A9" s="18" t="s">
        <v>106</v>
      </c>
      <c r="B9" s="105" t="s">
        <v>4605</v>
      </c>
      <c r="C9" s="105" t="s">
        <v>4605</v>
      </c>
      <c r="D9" s="105" t="s">
        <v>4605</v>
      </c>
      <c r="E9" s="105" t="s">
        <v>4605</v>
      </c>
      <c r="F9" s="53">
        <v>3276.65</v>
      </c>
      <c r="G9" s="119" t="s">
        <v>4605</v>
      </c>
      <c r="H9" s="53">
        <v>61958.260721869228</v>
      </c>
      <c r="I9" s="54">
        <v>1</v>
      </c>
      <c r="J9" s="54">
        <v>3.8E-3</v>
      </c>
      <c r="K9" s="15"/>
      <c r="L9" s="15"/>
      <c r="M9" s="15"/>
      <c r="N9" s="15"/>
    </row>
    <row r="10" spans="1:14">
      <c r="A10" s="57" t="s">
        <v>173</v>
      </c>
      <c r="B10" s="121" t="s">
        <v>4605</v>
      </c>
      <c r="C10" s="121" t="s">
        <v>4605</v>
      </c>
      <c r="D10" s="121" t="s">
        <v>4605</v>
      </c>
      <c r="E10" s="121" t="s">
        <v>4605</v>
      </c>
      <c r="F10" s="59">
        <v>0</v>
      </c>
      <c r="G10" s="121" t="s">
        <v>4605</v>
      </c>
      <c r="H10" s="59">
        <v>0</v>
      </c>
      <c r="I10" s="58">
        <v>0</v>
      </c>
      <c r="J10" s="58">
        <v>0</v>
      </c>
    </row>
    <row r="11" spans="1:14">
      <c r="A11" t="s">
        <v>182</v>
      </c>
      <c r="B11" t="s">
        <v>182</v>
      </c>
      <c r="C11" s="121" t="s">
        <v>4605</v>
      </c>
      <c r="D11" t="s">
        <v>182</v>
      </c>
      <c r="E11" t="s">
        <v>182</v>
      </c>
      <c r="F11" s="55">
        <v>0</v>
      </c>
      <c r="G11" s="55">
        <v>0</v>
      </c>
      <c r="H11" s="55">
        <v>0</v>
      </c>
      <c r="I11" s="56">
        <v>0</v>
      </c>
      <c r="J11" s="56">
        <v>0</v>
      </c>
    </row>
    <row r="12" spans="1:14">
      <c r="A12" s="57" t="s">
        <v>204</v>
      </c>
      <c r="B12" s="121" t="s">
        <v>4605</v>
      </c>
      <c r="C12" s="121" t="s">
        <v>4605</v>
      </c>
      <c r="D12" s="121" t="s">
        <v>4605</v>
      </c>
      <c r="E12" s="121" t="s">
        <v>4605</v>
      </c>
      <c r="F12" s="59">
        <v>3276.65</v>
      </c>
      <c r="G12" s="121" t="s">
        <v>4605</v>
      </c>
      <c r="H12" s="59">
        <v>61958.260721869228</v>
      </c>
      <c r="I12" s="58">
        <v>1</v>
      </c>
      <c r="J12" s="58">
        <v>3.8E-3</v>
      </c>
    </row>
    <row r="13" spans="1:14">
      <c r="A13" t="s">
        <v>1912</v>
      </c>
      <c r="B13" t="s">
        <v>1913</v>
      </c>
      <c r="C13" t="s">
        <v>108</v>
      </c>
      <c r="D13" t="s">
        <v>905</v>
      </c>
      <c r="E13" t="s">
        <v>102</v>
      </c>
      <c r="F13" s="55">
        <v>468.64</v>
      </c>
      <c r="G13" s="55">
        <v>69486.415000000023</v>
      </c>
      <c r="H13" s="55">
        <v>1306.3419781929699</v>
      </c>
      <c r="I13" s="56">
        <v>2.1100000000000001E-2</v>
      </c>
      <c r="J13" s="56">
        <v>1E-4</v>
      </c>
    </row>
    <row r="14" spans="1:14">
      <c r="A14" t="s">
        <v>1914</v>
      </c>
      <c r="B14" t="s">
        <v>1915</v>
      </c>
      <c r="C14" t="s">
        <v>108</v>
      </c>
      <c r="D14" t="s">
        <v>905</v>
      </c>
      <c r="E14" t="s">
        <v>100</v>
      </c>
      <c r="F14" s="55">
        <v>285.92</v>
      </c>
      <c r="G14" s="55">
        <v>230750.75</v>
      </c>
      <c r="H14" s="55">
        <v>2392.9587485388001</v>
      </c>
      <c r="I14" s="56">
        <v>3.8600000000000002E-2</v>
      </c>
      <c r="J14" s="56">
        <v>1E-4</v>
      </c>
    </row>
    <row r="15" spans="1:14">
      <c r="A15" t="s">
        <v>1916</v>
      </c>
      <c r="B15" t="s">
        <v>1917</v>
      </c>
      <c r="C15" t="s">
        <v>108</v>
      </c>
      <c r="D15" t="s">
        <v>905</v>
      </c>
      <c r="E15" t="s">
        <v>100</v>
      </c>
      <c r="F15" s="55">
        <v>140.29</v>
      </c>
      <c r="G15" s="55">
        <v>1176916.3200000008</v>
      </c>
      <c r="H15" s="55">
        <v>5988.5248486246601</v>
      </c>
      <c r="I15" s="56">
        <v>9.6699999999999994E-2</v>
      </c>
      <c r="J15" s="56">
        <v>4.0000000000000002E-4</v>
      </c>
    </row>
    <row r="16" spans="1:14">
      <c r="A16" t="s">
        <v>1918</v>
      </c>
      <c r="B16" t="s">
        <v>1919</v>
      </c>
      <c r="C16" t="s">
        <v>108</v>
      </c>
      <c r="D16" t="s">
        <v>905</v>
      </c>
      <c r="E16" t="s">
        <v>168</v>
      </c>
      <c r="F16" s="55">
        <v>41.8</v>
      </c>
      <c r="G16" s="55">
        <v>64120122.63000004</v>
      </c>
      <c r="H16" s="55">
        <v>687.12829005569995</v>
      </c>
      <c r="I16" s="56">
        <v>1.11E-2</v>
      </c>
      <c r="J16" s="56">
        <v>0</v>
      </c>
    </row>
    <row r="17" spans="1:10">
      <c r="A17" t="s">
        <v>1920</v>
      </c>
      <c r="B17" t="s">
        <v>1921</v>
      </c>
      <c r="C17" t="s">
        <v>108</v>
      </c>
      <c r="D17" t="s">
        <v>905</v>
      </c>
      <c r="E17" t="s">
        <v>100</v>
      </c>
      <c r="F17" s="55">
        <v>1395.83</v>
      </c>
      <c r="G17" s="55">
        <v>651453.79499999981</v>
      </c>
      <c r="H17" s="55">
        <v>32980.991086976799</v>
      </c>
      <c r="I17" s="56">
        <v>0.5323</v>
      </c>
      <c r="J17" s="56">
        <v>2E-3</v>
      </c>
    </row>
    <row r="18" spans="1:10">
      <c r="A18" t="s">
        <v>1922</v>
      </c>
      <c r="B18" t="s">
        <v>1923</v>
      </c>
      <c r="C18" t="s">
        <v>108</v>
      </c>
      <c r="D18" t="s">
        <v>905</v>
      </c>
      <c r="E18" t="s">
        <v>100</v>
      </c>
      <c r="F18" s="55">
        <v>859.17</v>
      </c>
      <c r="G18" s="55">
        <v>452413.19264705636</v>
      </c>
      <c r="H18" s="55">
        <v>15316.5351340053</v>
      </c>
      <c r="I18" s="56">
        <v>0.2472</v>
      </c>
      <c r="J18" s="56">
        <v>8.9999999999999998E-4</v>
      </c>
    </row>
    <row r="19" spans="1:10">
      <c r="A19" t="s">
        <v>1924</v>
      </c>
      <c r="B19" t="s">
        <v>1925</v>
      </c>
      <c r="C19" t="s">
        <v>108</v>
      </c>
      <c r="D19" t="s">
        <v>905</v>
      </c>
      <c r="E19" t="s">
        <v>100</v>
      </c>
      <c r="F19" s="55">
        <v>85</v>
      </c>
      <c r="G19" s="55">
        <v>1065791.0882352942</v>
      </c>
      <c r="H19" s="55">
        <v>3285.7806354750001</v>
      </c>
      <c r="I19" s="56">
        <v>5.2999999999999999E-2</v>
      </c>
      <c r="J19" s="56">
        <v>2.0000000000000001E-4</v>
      </c>
    </row>
    <row r="20" spans="1:10">
      <c r="A20" t="s">
        <v>206</v>
      </c>
      <c r="B20" s="121" t="s">
        <v>4605</v>
      </c>
      <c r="C20" s="121" t="s">
        <v>4605</v>
      </c>
      <c r="D20" s="121" t="s">
        <v>4605</v>
      </c>
      <c r="E20" s="121" t="s">
        <v>4605</v>
      </c>
      <c r="F20" s="121" t="s">
        <v>4605</v>
      </c>
      <c r="G20" s="121" t="s">
        <v>4605</v>
      </c>
      <c r="H20" s="110" t="s">
        <v>4605</v>
      </c>
      <c r="I20" s="110" t="s">
        <v>4605</v>
      </c>
      <c r="J20" s="121" t="s">
        <v>4605</v>
      </c>
    </row>
    <row r="21" spans="1:10">
      <c r="A21" t="s">
        <v>320</v>
      </c>
      <c r="B21" s="121" t="s">
        <v>4605</v>
      </c>
      <c r="C21" s="121" t="s">
        <v>4605</v>
      </c>
      <c r="D21" s="121" t="s">
        <v>4605</v>
      </c>
      <c r="E21" s="121" t="s">
        <v>4605</v>
      </c>
      <c r="F21" s="121" t="s">
        <v>4605</v>
      </c>
      <c r="G21" s="121" t="s">
        <v>4605</v>
      </c>
      <c r="H21" s="110" t="s">
        <v>4605</v>
      </c>
      <c r="I21" s="110" t="s">
        <v>4605</v>
      </c>
      <c r="J21" s="121" t="s">
        <v>4605</v>
      </c>
    </row>
    <row r="22" spans="1:10">
      <c r="A22" t="s">
        <v>321</v>
      </c>
      <c r="B22" s="121" t="s">
        <v>4605</v>
      </c>
      <c r="C22" s="121" t="s">
        <v>4605</v>
      </c>
      <c r="D22" s="121" t="s">
        <v>4605</v>
      </c>
      <c r="E22" s="121" t="s">
        <v>4605</v>
      </c>
      <c r="F22" s="121" t="s">
        <v>4605</v>
      </c>
      <c r="G22" s="121" t="s">
        <v>4605</v>
      </c>
      <c r="H22" s="110" t="s">
        <v>4605</v>
      </c>
      <c r="I22" s="110" t="s">
        <v>4605</v>
      </c>
      <c r="J22" s="121" t="s">
        <v>4605</v>
      </c>
    </row>
    <row r="23" spans="1:10">
      <c r="A23" t="s">
        <v>322</v>
      </c>
      <c r="B23" s="121" t="s">
        <v>4605</v>
      </c>
      <c r="C23" s="121" t="s">
        <v>4605</v>
      </c>
      <c r="D23" s="121" t="s">
        <v>4605</v>
      </c>
      <c r="E23" s="121" t="s">
        <v>4605</v>
      </c>
      <c r="F23" s="121" t="s">
        <v>4605</v>
      </c>
      <c r="G23" s="121" t="s">
        <v>4605</v>
      </c>
      <c r="H23" s="110" t="s">
        <v>4605</v>
      </c>
      <c r="I23" s="110" t="s">
        <v>4605</v>
      </c>
      <c r="J23" s="121" t="s">
        <v>4605</v>
      </c>
    </row>
    <row r="24" spans="1:10" hidden="1">
      <c r="B24" s="15"/>
      <c r="C24" s="15"/>
      <c r="D24" s="15"/>
      <c r="E24" s="15"/>
      <c r="F24" s="15"/>
      <c r="G24" s="15"/>
    </row>
    <row r="25" spans="1:10" hidden="1">
      <c r="B25" s="15"/>
      <c r="C25" s="15"/>
      <c r="D25" s="15"/>
      <c r="E25" s="15"/>
      <c r="F25" s="15"/>
      <c r="G25" s="15"/>
    </row>
    <row r="26" spans="1:10" hidden="1">
      <c r="B26" s="15"/>
      <c r="C26" s="15"/>
      <c r="D26" s="15"/>
      <c r="E26" s="15"/>
      <c r="F26" s="15"/>
      <c r="G26" s="15"/>
    </row>
    <row r="27" spans="1:10" hidden="1">
      <c r="B27" s="15"/>
      <c r="C27" s="15"/>
      <c r="D27" s="15"/>
      <c r="E27" s="15"/>
      <c r="F27" s="15"/>
      <c r="G27" s="15"/>
    </row>
    <row r="28" spans="1:10" hidden="1">
      <c r="B28" s="15"/>
      <c r="C28" s="15"/>
      <c r="D28" s="15"/>
      <c r="E28" s="15"/>
      <c r="F28" s="15"/>
      <c r="G28" s="15"/>
    </row>
    <row r="29" spans="1:10" hidden="1">
      <c r="B29" s="15"/>
      <c r="C29" s="15"/>
      <c r="D29" s="15"/>
      <c r="E29" s="15"/>
      <c r="F29" s="15"/>
      <c r="G29" s="15"/>
    </row>
    <row r="30" spans="1:10" hidden="1">
      <c r="B30" s="15"/>
      <c r="C30" s="15"/>
      <c r="D30" s="15"/>
      <c r="E30" s="15"/>
      <c r="F30" s="15"/>
      <c r="G30" s="15"/>
    </row>
    <row r="31" spans="1:10" hidden="1">
      <c r="B31" s="15"/>
      <c r="C31" s="15"/>
      <c r="D31" s="15"/>
      <c r="E31" s="15"/>
      <c r="F31" s="15"/>
      <c r="G31" s="15"/>
    </row>
    <row r="32" spans="1:10" hidden="1">
      <c r="B32" s="15"/>
      <c r="C32" s="15"/>
      <c r="D32" s="15"/>
      <c r="E32" s="15"/>
      <c r="F32" s="15"/>
      <c r="G32" s="15"/>
    </row>
    <row r="33" spans="2:7" hidden="1">
      <c r="B33" s="15"/>
      <c r="C33" s="15"/>
      <c r="D33" s="15"/>
      <c r="E33" s="15"/>
      <c r="F33" s="15"/>
      <c r="G33" s="15"/>
    </row>
    <row r="34" spans="2:7" hidden="1">
      <c r="B34" s="15"/>
      <c r="C34" s="15"/>
      <c r="D34" s="15"/>
      <c r="E34" s="15"/>
      <c r="F34" s="15"/>
      <c r="G34" s="15"/>
    </row>
    <row r="35" spans="2:7" hidden="1">
      <c r="B35" s="15"/>
      <c r="C35" s="15"/>
      <c r="D35" s="15"/>
      <c r="E35" s="15"/>
      <c r="F35" s="15"/>
      <c r="G35" s="15"/>
    </row>
    <row r="36" spans="2:7" hidden="1">
      <c r="B36" s="15"/>
      <c r="C36" s="15"/>
      <c r="D36" s="15"/>
      <c r="E36" s="15"/>
      <c r="F36" s="15"/>
      <c r="G36" s="15"/>
    </row>
    <row r="37" spans="2:7" hidden="1">
      <c r="B37" s="15"/>
      <c r="C37" s="15"/>
      <c r="D37" s="15"/>
      <c r="E37" s="15"/>
      <c r="F37" s="15"/>
      <c r="G37" s="15"/>
    </row>
    <row r="38" spans="2:7" hidden="1">
      <c r="B38" s="15"/>
      <c r="C38" s="15"/>
      <c r="D38" s="15"/>
      <c r="E38" s="15"/>
      <c r="F38" s="15"/>
      <c r="G38" s="15"/>
    </row>
    <row r="39" spans="2:7" hidden="1">
      <c r="B39" s="15"/>
      <c r="C39" s="15"/>
      <c r="D39" s="15"/>
      <c r="E39" s="15"/>
      <c r="F39" s="15"/>
      <c r="G39" s="15"/>
    </row>
    <row r="40" spans="2:7" hidden="1">
      <c r="B40" s="15"/>
      <c r="C40" s="15"/>
      <c r="D40" s="15"/>
      <c r="E40" s="15"/>
      <c r="F40" s="15"/>
      <c r="G40" s="15"/>
    </row>
    <row r="41" spans="2:7" hidden="1">
      <c r="B41" s="15"/>
      <c r="C41" s="15"/>
      <c r="D41" s="15"/>
      <c r="E41" s="15"/>
      <c r="F41" s="15"/>
      <c r="G41" s="15"/>
    </row>
    <row r="42" spans="2:7" hidden="1">
      <c r="B42" s="15"/>
      <c r="C42" s="15"/>
      <c r="D42" s="15"/>
      <c r="E42" s="15"/>
      <c r="F42" s="15"/>
      <c r="G42" s="15"/>
    </row>
    <row r="43" spans="2:7" hidden="1">
      <c r="B43" s="15"/>
      <c r="C43" s="15"/>
      <c r="D43" s="15"/>
      <c r="E43" s="15"/>
      <c r="F43" s="15"/>
      <c r="G43" s="15"/>
    </row>
    <row r="44" spans="2:7" hidden="1">
      <c r="B44" s="15"/>
      <c r="C44" s="15"/>
      <c r="D44" s="15"/>
      <c r="E44" s="15"/>
      <c r="F44" s="15"/>
      <c r="G44" s="15"/>
    </row>
    <row r="45" spans="2:7" hidden="1">
      <c r="B45" s="15"/>
      <c r="C45" s="15"/>
      <c r="D45" s="15"/>
      <c r="E45" s="15"/>
      <c r="F45" s="15"/>
      <c r="G45" s="15"/>
    </row>
    <row r="46" spans="2:7" hidden="1">
      <c r="B46" s="15"/>
      <c r="C46" s="15"/>
      <c r="D46" s="15"/>
      <c r="E46" s="15"/>
      <c r="F46" s="15"/>
      <c r="G46" s="15"/>
    </row>
    <row r="47" spans="2:7" hidden="1">
      <c r="B47" s="15"/>
      <c r="C47" s="15"/>
      <c r="D47" s="15"/>
      <c r="E47" s="15"/>
      <c r="F47" s="15"/>
      <c r="G47" s="15"/>
    </row>
    <row r="48" spans="2:7" hidden="1">
      <c r="B48" s="15"/>
      <c r="C48" s="15"/>
      <c r="D48" s="15"/>
      <c r="E48" s="15"/>
      <c r="F48" s="15"/>
      <c r="G48" s="15"/>
    </row>
    <row r="49" spans="2:7" hidden="1">
      <c r="B49" s="15"/>
      <c r="C49" s="15"/>
      <c r="D49" s="15"/>
      <c r="E49" s="15"/>
      <c r="F49" s="15"/>
      <c r="G49" s="15"/>
    </row>
    <row r="50" spans="2:7" hidden="1">
      <c r="B50" s="15"/>
      <c r="C50" s="15"/>
      <c r="D50" s="15"/>
      <c r="E50" s="15"/>
      <c r="F50" s="15"/>
      <c r="G50" s="15"/>
    </row>
    <row r="51" spans="2:7" hidden="1">
      <c r="B51" s="15"/>
      <c r="C51" s="15"/>
      <c r="D51" s="15"/>
      <c r="E51" s="15"/>
      <c r="F51" s="15"/>
      <c r="G51" s="15"/>
    </row>
    <row r="52" spans="2:7" hidden="1">
      <c r="B52" s="15"/>
      <c r="C52" s="15"/>
      <c r="D52" s="15"/>
      <c r="E52" s="15"/>
      <c r="F52" s="15"/>
      <c r="G52" s="15"/>
    </row>
    <row r="53" spans="2:7" hidden="1">
      <c r="B53" s="15"/>
      <c r="C53" s="15"/>
      <c r="D53" s="15"/>
      <c r="E53" s="15"/>
      <c r="F53" s="15"/>
      <c r="G53" s="15"/>
    </row>
    <row r="54" spans="2:7" hidden="1">
      <c r="B54" s="15"/>
      <c r="C54" s="15"/>
      <c r="D54" s="15"/>
      <c r="E54" s="15"/>
      <c r="F54" s="15"/>
      <c r="G54" s="15"/>
    </row>
    <row r="55" spans="2:7" hidden="1">
      <c r="B55" s="15"/>
      <c r="C55" s="15"/>
      <c r="D55" s="15"/>
      <c r="E55" s="15"/>
      <c r="F55" s="15"/>
      <c r="G55" s="15"/>
    </row>
    <row r="56" spans="2:7" hidden="1">
      <c r="B56" s="15"/>
      <c r="C56" s="15"/>
      <c r="D56" s="15"/>
      <c r="E56" s="15"/>
      <c r="F56" s="15"/>
      <c r="G56" s="15"/>
    </row>
    <row r="57" spans="2:7" hidden="1">
      <c r="B57" s="15"/>
      <c r="C57" s="15"/>
      <c r="D57" s="15"/>
      <c r="E57" s="15"/>
      <c r="F57" s="15"/>
      <c r="G57" s="15"/>
    </row>
    <row r="58" spans="2:7" hidden="1">
      <c r="B58" s="15"/>
      <c r="C58" s="15"/>
      <c r="D58" s="15"/>
      <c r="E58" s="15"/>
      <c r="F58" s="15"/>
      <c r="G58" s="15"/>
    </row>
    <row r="59" spans="2:7" hidden="1">
      <c r="B59" s="15"/>
      <c r="C59" s="15"/>
      <c r="D59" s="15"/>
      <c r="E59" s="15"/>
      <c r="F59" s="15"/>
      <c r="G59" s="15"/>
    </row>
    <row r="60" spans="2:7" hidden="1">
      <c r="B60" s="15"/>
      <c r="C60" s="15"/>
      <c r="D60" s="15"/>
      <c r="E60" s="15"/>
      <c r="F60" s="15"/>
      <c r="G60" s="15"/>
    </row>
    <row r="61" spans="2:7" hidden="1">
      <c r="B61" s="15"/>
      <c r="C61" s="15"/>
      <c r="D61" s="15"/>
      <c r="E61" s="15"/>
      <c r="F61" s="15"/>
      <c r="G61" s="15"/>
    </row>
    <row r="62" spans="2:7" hidden="1">
      <c r="B62" s="15"/>
      <c r="C62" s="15"/>
      <c r="D62" s="15"/>
      <c r="E62" s="15"/>
      <c r="F62" s="15"/>
      <c r="G62" s="15"/>
    </row>
    <row r="63" spans="2:7" hidden="1">
      <c r="B63" s="15"/>
      <c r="C63" s="15"/>
      <c r="D63" s="15"/>
      <c r="E63" s="15"/>
      <c r="F63" s="15"/>
      <c r="G63" s="15"/>
    </row>
    <row r="64" spans="2:7" hidden="1">
      <c r="B64" s="15"/>
      <c r="C64" s="15"/>
      <c r="D64" s="15"/>
      <c r="E64" s="15"/>
      <c r="F64" s="15"/>
      <c r="G64" s="15"/>
    </row>
    <row r="65" spans="2:7" hidden="1">
      <c r="B65" s="15"/>
      <c r="C65" s="15"/>
      <c r="D65" s="15"/>
      <c r="E65" s="15"/>
      <c r="F65" s="15"/>
      <c r="G65" s="15"/>
    </row>
    <row r="66" spans="2:7" hidden="1">
      <c r="B66" s="15"/>
      <c r="C66" s="15"/>
      <c r="D66" s="15"/>
      <c r="E66" s="15"/>
      <c r="F66" s="15"/>
      <c r="G66" s="15"/>
    </row>
    <row r="67" spans="2:7" hidden="1">
      <c r="B67" s="15"/>
      <c r="C67" s="15"/>
      <c r="D67" s="15"/>
      <c r="E67" s="15"/>
      <c r="F67" s="15"/>
      <c r="G67" s="15"/>
    </row>
    <row r="68" spans="2:7" hidden="1">
      <c r="B68" s="15"/>
      <c r="C68" s="15"/>
      <c r="D68" s="15"/>
      <c r="E68" s="15"/>
      <c r="F68" s="15"/>
      <c r="G68" s="15"/>
    </row>
    <row r="69" spans="2:7" hidden="1">
      <c r="B69" s="15"/>
      <c r="C69" s="15"/>
      <c r="D69" s="15"/>
      <c r="E69" s="15"/>
      <c r="F69" s="15"/>
      <c r="G69" s="15"/>
    </row>
    <row r="70" spans="2:7" hidden="1">
      <c r="B70" s="15"/>
      <c r="C70" s="15"/>
      <c r="D70" s="15"/>
      <c r="E70" s="15"/>
      <c r="F70" s="15"/>
      <c r="G70" s="15"/>
    </row>
    <row r="71" spans="2:7" hidden="1">
      <c r="B71" s="15"/>
      <c r="C71" s="15"/>
      <c r="D71" s="15"/>
      <c r="E71" s="15"/>
      <c r="F71" s="15"/>
      <c r="G71" s="15"/>
    </row>
    <row r="72" spans="2:7" hidden="1">
      <c r="B72" s="15"/>
      <c r="C72" s="15"/>
      <c r="D72" s="15"/>
      <c r="E72" s="15"/>
      <c r="F72" s="15"/>
      <c r="G72" s="15"/>
    </row>
    <row r="73" spans="2:7" hidden="1">
      <c r="B73" s="15"/>
      <c r="C73" s="15"/>
      <c r="D73" s="15"/>
      <c r="E73" s="15"/>
      <c r="F73" s="15"/>
      <c r="G73" s="15"/>
    </row>
    <row r="74" spans="2:7" hidden="1">
      <c r="B74" s="15"/>
      <c r="C74" s="15"/>
      <c r="D74" s="15"/>
      <c r="E74" s="15"/>
      <c r="F74" s="15"/>
      <c r="G74" s="15"/>
    </row>
    <row r="75" spans="2:7" hidden="1">
      <c r="B75" s="15"/>
      <c r="C75" s="15"/>
      <c r="D75" s="15"/>
      <c r="E75" s="15"/>
      <c r="F75" s="15"/>
      <c r="G75" s="15"/>
    </row>
    <row r="76" spans="2:7" hidden="1">
      <c r="B76" s="15"/>
      <c r="C76" s="15"/>
      <c r="D76" s="15"/>
      <c r="E76" s="15"/>
      <c r="F76" s="15"/>
      <c r="G76" s="15"/>
    </row>
    <row r="77" spans="2:7" hidden="1">
      <c r="B77" s="15"/>
      <c r="C77" s="15"/>
      <c r="D77" s="15"/>
      <c r="E77" s="15"/>
      <c r="F77" s="15"/>
      <c r="G77" s="15"/>
    </row>
    <row r="78" spans="2:7" hidden="1">
      <c r="B78" s="15"/>
      <c r="C78" s="15"/>
      <c r="D78" s="15"/>
      <c r="E78" s="15"/>
      <c r="F78" s="15"/>
      <c r="G78" s="15"/>
    </row>
    <row r="79" spans="2:7" hidden="1">
      <c r="B79" s="15"/>
      <c r="C79" s="15"/>
      <c r="D79" s="15"/>
      <c r="E79" s="15"/>
      <c r="F79" s="15"/>
      <c r="G79" s="15"/>
    </row>
    <row r="80" spans="2:7" hidden="1">
      <c r="B80" s="15"/>
      <c r="C80" s="15"/>
      <c r="D80" s="15"/>
      <c r="E80" s="15"/>
      <c r="F80" s="15"/>
      <c r="G80" s="15"/>
    </row>
    <row r="81" spans="2:7" hidden="1">
      <c r="B81" s="15"/>
      <c r="C81" s="15"/>
      <c r="D81" s="15"/>
      <c r="E81" s="15"/>
      <c r="F81" s="15"/>
      <c r="G81" s="15"/>
    </row>
    <row r="82" spans="2:7" hidden="1">
      <c r="B82" s="15"/>
      <c r="C82" s="15"/>
      <c r="D82" s="15"/>
      <c r="E82" s="15"/>
      <c r="F82" s="15"/>
      <c r="G82" s="15"/>
    </row>
    <row r="83" spans="2:7" hidden="1">
      <c r="B83" s="15"/>
      <c r="C83" s="15"/>
      <c r="D83" s="15"/>
      <c r="E83" s="15"/>
      <c r="F83" s="15"/>
      <c r="G83" s="15"/>
    </row>
    <row r="84" spans="2:7" hidden="1">
      <c r="B84" s="15"/>
      <c r="C84" s="15"/>
      <c r="D84" s="15"/>
      <c r="E84" s="15"/>
      <c r="F84" s="15"/>
      <c r="G84" s="15"/>
    </row>
    <row r="85" spans="2:7" hidden="1">
      <c r="B85" s="15"/>
      <c r="C85" s="15"/>
      <c r="D85" s="15"/>
      <c r="E85" s="15"/>
      <c r="F85" s="15"/>
      <c r="G85" s="15"/>
    </row>
    <row r="86" spans="2:7" hidden="1">
      <c r="B86" s="15"/>
      <c r="C86" s="15"/>
      <c r="D86" s="15"/>
      <c r="E86" s="15"/>
      <c r="F86" s="15"/>
      <c r="G86" s="15"/>
    </row>
    <row r="87" spans="2:7" hidden="1">
      <c r="B87" s="15"/>
      <c r="C87" s="15"/>
      <c r="D87" s="15"/>
      <c r="E87" s="15"/>
      <c r="F87" s="15"/>
      <c r="G87" s="15"/>
    </row>
    <row r="88" spans="2:7" hidden="1">
      <c r="B88" s="15"/>
      <c r="C88" s="15"/>
      <c r="D88" s="15"/>
      <c r="E88" s="15"/>
      <c r="F88" s="15"/>
      <c r="G88" s="15"/>
    </row>
    <row r="89" spans="2:7" hidden="1">
      <c r="B89" s="15"/>
      <c r="C89" s="15"/>
      <c r="D89" s="15"/>
      <c r="E89" s="15"/>
      <c r="F89" s="15"/>
      <c r="G89" s="15"/>
    </row>
    <row r="90" spans="2:7" hidden="1">
      <c r="B90" s="15"/>
      <c r="C90" s="15"/>
      <c r="D90" s="15"/>
      <c r="E90" s="15"/>
      <c r="F90" s="15"/>
      <c r="G90" s="15"/>
    </row>
    <row r="91" spans="2:7" hidden="1">
      <c r="B91" s="15"/>
      <c r="C91" s="15"/>
      <c r="D91" s="15"/>
      <c r="E91" s="15"/>
      <c r="F91" s="15"/>
      <c r="G91" s="15"/>
    </row>
    <row r="92" spans="2:7" hidden="1">
      <c r="B92" s="15"/>
      <c r="C92" s="15"/>
      <c r="D92" s="15"/>
      <c r="E92" s="15"/>
      <c r="F92" s="15"/>
      <c r="G92" s="15"/>
    </row>
    <row r="93" spans="2:7" hidden="1">
      <c r="B93" s="15"/>
      <c r="C93" s="15"/>
      <c r="D93" s="15"/>
      <c r="E93" s="15"/>
      <c r="F93" s="15"/>
      <c r="G93" s="15"/>
    </row>
    <row r="94" spans="2:7" hidden="1">
      <c r="B94" s="15"/>
      <c r="C94" s="15"/>
      <c r="D94" s="15"/>
      <c r="E94" s="15"/>
      <c r="F94" s="15"/>
      <c r="G94" s="15"/>
    </row>
    <row r="95" spans="2:7" hidden="1">
      <c r="B95" s="15"/>
      <c r="C95" s="15"/>
      <c r="D95" s="15"/>
      <c r="E95" s="15"/>
      <c r="F95" s="15"/>
      <c r="G95" s="15"/>
    </row>
    <row r="96" spans="2:7" hidden="1">
      <c r="B96" s="15"/>
      <c r="C96" s="15"/>
      <c r="D96" s="15"/>
      <c r="E96" s="15"/>
      <c r="F96" s="15"/>
      <c r="G96" s="15"/>
    </row>
    <row r="97" spans="2:7" hidden="1">
      <c r="B97" s="15"/>
      <c r="C97" s="15"/>
      <c r="D97" s="15"/>
      <c r="E97" s="15"/>
      <c r="F97" s="15"/>
      <c r="G97" s="15"/>
    </row>
    <row r="98" spans="2:7" hidden="1">
      <c r="B98" s="15"/>
      <c r="C98" s="15"/>
      <c r="D98" s="15"/>
      <c r="E98" s="15"/>
      <c r="F98" s="15"/>
      <c r="G98" s="15"/>
    </row>
    <row r="99" spans="2:7" hidden="1">
      <c r="B99" s="15"/>
      <c r="C99" s="15"/>
      <c r="D99" s="15"/>
      <c r="E99" s="15"/>
      <c r="F99" s="15"/>
      <c r="G99" s="15"/>
    </row>
    <row r="100" spans="2:7" hidden="1">
      <c r="B100" s="15"/>
      <c r="C100" s="15"/>
      <c r="D100" s="15"/>
      <c r="E100" s="15"/>
      <c r="F100" s="15"/>
      <c r="G100" s="15"/>
    </row>
    <row r="101" spans="2:7" hidden="1">
      <c r="B101" s="15"/>
      <c r="C101" s="15"/>
      <c r="D101" s="15"/>
      <c r="E101" s="15"/>
      <c r="F101" s="15"/>
      <c r="G101" s="15"/>
    </row>
    <row r="102" spans="2:7" hidden="1">
      <c r="B102" s="15"/>
      <c r="C102" s="15"/>
      <c r="D102" s="15"/>
      <c r="E102" s="15"/>
      <c r="F102" s="15"/>
      <c r="G102" s="15"/>
    </row>
    <row r="103" spans="2:7" hidden="1">
      <c r="B103" s="15"/>
      <c r="C103" s="15"/>
      <c r="D103" s="15"/>
      <c r="E103" s="15"/>
      <c r="F103" s="15"/>
      <c r="G103" s="15"/>
    </row>
    <row r="104" spans="2:7" hidden="1">
      <c r="B104" s="15"/>
      <c r="C104" s="15"/>
      <c r="D104" s="15"/>
      <c r="E104" s="15"/>
      <c r="F104" s="15"/>
      <c r="G104" s="15"/>
    </row>
    <row r="105" spans="2:7" hidden="1">
      <c r="B105" s="15"/>
      <c r="C105" s="15"/>
      <c r="D105" s="15"/>
      <c r="E105" s="15"/>
      <c r="F105" s="15"/>
      <c r="G105" s="15"/>
    </row>
    <row r="106" spans="2:7" hidden="1">
      <c r="B106" s="15"/>
      <c r="C106" s="15"/>
      <c r="D106" s="15"/>
      <c r="E106" s="15"/>
      <c r="F106" s="15"/>
      <c r="G106" s="15"/>
    </row>
    <row r="107" spans="2:7" hidden="1">
      <c r="B107" s="15"/>
      <c r="C107" s="15"/>
      <c r="D107" s="15"/>
      <c r="E107" s="15"/>
      <c r="F107" s="15"/>
      <c r="G107" s="15"/>
    </row>
    <row r="108" spans="2:7" hidden="1">
      <c r="B108" s="15"/>
      <c r="C108" s="15"/>
      <c r="D108" s="15"/>
      <c r="E108" s="15"/>
      <c r="F108" s="15"/>
      <c r="G108" s="15"/>
    </row>
    <row r="109" spans="2:7" hidden="1">
      <c r="B109" s="15"/>
      <c r="C109" s="15"/>
      <c r="D109" s="15"/>
      <c r="E109" s="15"/>
      <c r="F109" s="15"/>
      <c r="G109" s="15"/>
    </row>
    <row r="110" spans="2:7" hidden="1">
      <c r="B110" s="15"/>
      <c r="C110" s="15"/>
      <c r="D110" s="15"/>
      <c r="E110" s="15"/>
      <c r="F110" s="15"/>
      <c r="G110" s="15"/>
    </row>
    <row r="111" spans="2:7" hidden="1">
      <c r="B111" s="15"/>
      <c r="C111" s="15"/>
      <c r="D111" s="15"/>
      <c r="E111" s="15"/>
      <c r="F111" s="15"/>
      <c r="G111" s="15"/>
    </row>
    <row r="112" spans="2:7" hidden="1">
      <c r="B112" s="15"/>
      <c r="C112" s="15"/>
      <c r="D112" s="15"/>
      <c r="E112" s="15"/>
      <c r="F112" s="15"/>
      <c r="G112" s="15"/>
    </row>
    <row r="113" spans="2:7" hidden="1">
      <c r="B113" s="15"/>
      <c r="C113" s="15"/>
      <c r="D113" s="15"/>
      <c r="E113" s="15"/>
      <c r="F113" s="15"/>
      <c r="G113" s="15"/>
    </row>
    <row r="114" spans="2:7" hidden="1">
      <c r="B114" s="15"/>
      <c r="C114" s="15"/>
      <c r="D114" s="15"/>
      <c r="E114" s="15"/>
      <c r="F114" s="15"/>
      <c r="G114" s="15"/>
    </row>
    <row r="115" spans="2:7" hidden="1">
      <c r="B115" s="15"/>
      <c r="C115" s="15"/>
      <c r="D115" s="15"/>
      <c r="E115" s="15"/>
      <c r="F115" s="15"/>
      <c r="G115" s="15"/>
    </row>
    <row r="116" spans="2:7" hidden="1">
      <c r="B116" s="15"/>
      <c r="C116" s="15"/>
      <c r="D116" s="15"/>
      <c r="E116" s="15"/>
      <c r="F116" s="15"/>
      <c r="G116" s="15"/>
    </row>
    <row r="117" spans="2:7" hidden="1">
      <c r="B117" s="15"/>
      <c r="C117" s="15"/>
      <c r="D117" s="15"/>
      <c r="E117" s="15"/>
      <c r="F117" s="15"/>
      <c r="G117" s="15"/>
    </row>
    <row r="118" spans="2:7" hidden="1">
      <c r="B118" s="15"/>
      <c r="C118" s="15"/>
      <c r="D118" s="15"/>
      <c r="E118" s="15"/>
      <c r="F118" s="15"/>
      <c r="G118" s="15"/>
    </row>
    <row r="119" spans="2:7" hidden="1">
      <c r="B119" s="15"/>
      <c r="C119" s="15"/>
      <c r="D119" s="15"/>
      <c r="E119" s="15"/>
      <c r="F119" s="15"/>
      <c r="G119" s="15"/>
    </row>
    <row r="120" spans="2:7" hidden="1">
      <c r="B120" s="15"/>
      <c r="C120" s="15"/>
      <c r="D120" s="15"/>
      <c r="E120" s="15"/>
      <c r="F120" s="15"/>
      <c r="G120" s="15"/>
    </row>
    <row r="121" spans="2:7" hidden="1">
      <c r="B121" s="15"/>
      <c r="C121" s="15"/>
      <c r="D121" s="15"/>
      <c r="E121" s="15"/>
      <c r="F121" s="15"/>
      <c r="G121" s="15"/>
    </row>
    <row r="122" spans="2:7" hidden="1">
      <c r="B122" s="15"/>
      <c r="C122" s="15"/>
      <c r="D122" s="15"/>
      <c r="E122" s="15"/>
      <c r="F122" s="15"/>
      <c r="G122" s="15"/>
    </row>
    <row r="123" spans="2:7" hidden="1">
      <c r="B123" s="15"/>
      <c r="C123" s="15"/>
      <c r="D123" s="15"/>
      <c r="E123" s="15"/>
      <c r="F123" s="15"/>
      <c r="G123" s="15"/>
    </row>
    <row r="124" spans="2:7" hidden="1">
      <c r="B124" s="15"/>
      <c r="C124" s="15"/>
      <c r="D124" s="15"/>
      <c r="E124" s="15"/>
      <c r="F124" s="15"/>
      <c r="G124" s="15"/>
    </row>
    <row r="125" spans="2:7" hidden="1">
      <c r="B125" s="15"/>
      <c r="C125" s="15"/>
      <c r="D125" s="15"/>
      <c r="E125" s="15"/>
      <c r="F125" s="15"/>
      <c r="G125" s="15"/>
    </row>
    <row r="126" spans="2:7" hidden="1">
      <c r="B126" s="15"/>
      <c r="C126" s="15"/>
      <c r="D126" s="15"/>
      <c r="E126" s="15"/>
      <c r="F126" s="15"/>
      <c r="G126" s="15"/>
    </row>
    <row r="127" spans="2:7" hidden="1">
      <c r="B127" s="15"/>
      <c r="C127" s="15"/>
      <c r="D127" s="15"/>
      <c r="E127" s="15"/>
      <c r="F127" s="15"/>
      <c r="G127" s="15"/>
    </row>
    <row r="128" spans="2:7" hidden="1">
      <c r="B128" s="15"/>
      <c r="C128" s="15"/>
      <c r="D128" s="15"/>
      <c r="E128" s="15"/>
      <c r="F128" s="15"/>
      <c r="G128" s="15"/>
    </row>
    <row r="129" spans="2:7" hidden="1">
      <c r="B129" s="15"/>
      <c r="C129" s="15"/>
      <c r="D129" s="15"/>
      <c r="E129" s="15"/>
      <c r="F129" s="15"/>
      <c r="G129" s="15"/>
    </row>
    <row r="130" spans="2:7" hidden="1">
      <c r="B130" s="15"/>
      <c r="C130" s="15"/>
      <c r="D130" s="15"/>
      <c r="E130" s="15"/>
      <c r="F130" s="15"/>
      <c r="G130" s="15"/>
    </row>
    <row r="131" spans="2:7" hidden="1">
      <c r="B131" s="15"/>
      <c r="C131" s="15"/>
      <c r="D131" s="15"/>
      <c r="E131" s="15"/>
      <c r="F131" s="15"/>
      <c r="G131" s="15"/>
    </row>
    <row r="132" spans="2:7" hidden="1">
      <c r="B132" s="15"/>
      <c r="C132" s="15"/>
      <c r="D132" s="15"/>
      <c r="E132" s="15"/>
      <c r="F132" s="15"/>
      <c r="G132" s="15"/>
    </row>
    <row r="133" spans="2:7" hidden="1">
      <c r="B133" s="15"/>
      <c r="C133" s="15"/>
      <c r="D133" s="15"/>
      <c r="E133" s="15"/>
      <c r="F133" s="15"/>
      <c r="G133" s="15"/>
    </row>
    <row r="134" spans="2:7" hidden="1">
      <c r="B134" s="15"/>
      <c r="C134" s="15"/>
      <c r="D134" s="15"/>
      <c r="E134" s="15"/>
      <c r="F134" s="15"/>
      <c r="G134" s="15"/>
    </row>
    <row r="135" spans="2:7" hidden="1">
      <c r="B135" s="15"/>
      <c r="C135" s="15"/>
      <c r="D135" s="15"/>
      <c r="E135" s="15"/>
      <c r="F135" s="15"/>
      <c r="G135" s="15"/>
    </row>
    <row r="136" spans="2:7" hidden="1">
      <c r="B136" s="15"/>
      <c r="C136" s="15"/>
      <c r="D136" s="15"/>
      <c r="E136" s="15"/>
      <c r="F136" s="15"/>
      <c r="G136" s="15"/>
    </row>
    <row r="137" spans="2:7" hidden="1">
      <c r="B137" s="15"/>
      <c r="C137" s="15"/>
      <c r="D137" s="15"/>
      <c r="E137" s="15"/>
      <c r="F137" s="15"/>
      <c r="G137" s="15"/>
    </row>
    <row r="138" spans="2:7" hidden="1">
      <c r="B138" s="15"/>
      <c r="C138" s="15"/>
      <c r="D138" s="15"/>
      <c r="E138" s="15"/>
      <c r="F138" s="15"/>
      <c r="G138" s="15"/>
    </row>
    <row r="139" spans="2:7" hidden="1">
      <c r="B139" s="15"/>
      <c r="C139" s="15"/>
      <c r="D139" s="15"/>
      <c r="E139" s="15"/>
      <c r="F139" s="15"/>
      <c r="G139" s="15"/>
    </row>
    <row r="140" spans="2:7" hidden="1">
      <c r="B140" s="15"/>
      <c r="C140" s="15"/>
      <c r="D140" s="15"/>
      <c r="E140" s="15"/>
      <c r="F140" s="15"/>
      <c r="G140" s="15"/>
    </row>
    <row r="141" spans="2:7" hidden="1">
      <c r="B141" s="15"/>
      <c r="C141" s="15"/>
      <c r="D141" s="15"/>
      <c r="E141" s="15"/>
      <c r="F141" s="15"/>
      <c r="G141" s="15"/>
    </row>
    <row r="142" spans="2:7" hidden="1">
      <c r="B142" s="15"/>
      <c r="C142" s="15"/>
      <c r="D142" s="15"/>
      <c r="E142" s="15"/>
      <c r="F142" s="15"/>
      <c r="G142" s="15"/>
    </row>
    <row r="143" spans="2:7" hidden="1">
      <c r="B143" s="15"/>
      <c r="C143" s="15"/>
      <c r="D143" s="15"/>
      <c r="E143" s="15"/>
      <c r="F143" s="15"/>
      <c r="G143" s="15"/>
    </row>
    <row r="144" spans="2:7" hidden="1">
      <c r="B144" s="15"/>
      <c r="C144" s="15"/>
      <c r="D144" s="15"/>
      <c r="E144" s="15"/>
      <c r="F144" s="15"/>
      <c r="G144" s="15"/>
    </row>
    <row r="145" spans="2:7" hidden="1">
      <c r="B145" s="15"/>
      <c r="C145" s="15"/>
      <c r="D145" s="15"/>
      <c r="E145" s="15"/>
      <c r="F145" s="15"/>
      <c r="G145" s="15"/>
    </row>
    <row r="146" spans="2:7" hidden="1">
      <c r="B146" s="15"/>
      <c r="C146" s="15"/>
      <c r="D146" s="15"/>
      <c r="E146" s="15"/>
      <c r="F146" s="15"/>
      <c r="G146" s="15"/>
    </row>
    <row r="147" spans="2:7" hidden="1">
      <c r="B147" s="15"/>
      <c r="C147" s="15"/>
      <c r="D147" s="15"/>
      <c r="E147" s="15"/>
      <c r="F147" s="15"/>
      <c r="G147" s="15"/>
    </row>
    <row r="148" spans="2:7" hidden="1">
      <c r="B148" s="15"/>
      <c r="C148" s="15"/>
      <c r="D148" s="15"/>
      <c r="E148" s="15"/>
      <c r="F148" s="15"/>
      <c r="G148" s="15"/>
    </row>
    <row r="149" spans="2:7" hidden="1">
      <c r="B149" s="15"/>
      <c r="C149" s="15"/>
      <c r="D149" s="15"/>
      <c r="E149" s="15"/>
      <c r="F149" s="15"/>
      <c r="G149" s="15"/>
    </row>
    <row r="150" spans="2:7" hidden="1">
      <c r="B150" s="15"/>
      <c r="C150" s="15"/>
      <c r="D150" s="15"/>
      <c r="E150" s="15"/>
      <c r="F150" s="15"/>
      <c r="G150" s="15"/>
    </row>
    <row r="151" spans="2:7" hidden="1">
      <c r="B151" s="15"/>
      <c r="C151" s="15"/>
      <c r="D151" s="15"/>
      <c r="E151" s="15"/>
      <c r="F151" s="15"/>
      <c r="G151" s="15"/>
    </row>
    <row r="152" spans="2:7" hidden="1">
      <c r="B152" s="15"/>
      <c r="C152" s="15"/>
      <c r="D152" s="15"/>
      <c r="E152" s="15"/>
      <c r="F152" s="15"/>
      <c r="G152" s="15"/>
    </row>
    <row r="153" spans="2:7" hidden="1">
      <c r="B153" s="15"/>
      <c r="C153" s="15"/>
      <c r="D153" s="15"/>
      <c r="E153" s="15"/>
      <c r="F153" s="15"/>
      <c r="G153" s="15"/>
    </row>
    <row r="154" spans="2:7" hidden="1">
      <c r="B154" s="15"/>
      <c r="C154" s="15"/>
      <c r="D154" s="15"/>
      <c r="E154" s="15"/>
      <c r="F154" s="15"/>
      <c r="G154" s="15"/>
    </row>
    <row r="155" spans="2:7" hidden="1">
      <c r="B155" s="15"/>
      <c r="C155" s="15"/>
      <c r="D155" s="15"/>
      <c r="E155" s="15"/>
      <c r="F155" s="15"/>
      <c r="G155" s="15"/>
    </row>
    <row r="156" spans="2:7" hidden="1">
      <c r="B156" s="15"/>
      <c r="C156" s="15"/>
      <c r="D156" s="15"/>
      <c r="E156" s="15"/>
      <c r="F156" s="15"/>
      <c r="G156" s="15"/>
    </row>
    <row r="157" spans="2:7" hidden="1">
      <c r="B157" s="15"/>
      <c r="C157" s="15"/>
      <c r="D157" s="15"/>
      <c r="E157" s="15"/>
      <c r="F157" s="15"/>
      <c r="G157" s="15"/>
    </row>
    <row r="158" spans="2:7" hidden="1">
      <c r="B158" s="15"/>
      <c r="C158" s="15"/>
      <c r="D158" s="15"/>
      <c r="E158" s="15"/>
      <c r="F158" s="15"/>
      <c r="G158" s="15"/>
    </row>
    <row r="159" spans="2:7" hidden="1">
      <c r="B159" s="15"/>
      <c r="C159" s="15"/>
      <c r="D159" s="15"/>
      <c r="E159" s="15"/>
      <c r="F159" s="15"/>
      <c r="G159" s="15"/>
    </row>
    <row r="160" spans="2:7" hidden="1">
      <c r="B160" s="15"/>
      <c r="C160" s="15"/>
      <c r="D160" s="15"/>
      <c r="E160" s="15"/>
      <c r="F160" s="15"/>
      <c r="G160" s="15"/>
    </row>
    <row r="161" spans="2:7" hidden="1">
      <c r="B161" s="15"/>
      <c r="C161" s="15"/>
      <c r="D161" s="15"/>
      <c r="E161" s="15"/>
      <c r="F161" s="15"/>
      <c r="G161" s="15"/>
    </row>
    <row r="162" spans="2:7" hidden="1">
      <c r="B162" s="15"/>
      <c r="C162" s="15"/>
      <c r="D162" s="15"/>
      <c r="E162" s="15"/>
      <c r="F162" s="15"/>
      <c r="G162" s="15"/>
    </row>
    <row r="163" spans="2:7" hidden="1">
      <c r="B163" s="15"/>
      <c r="C163" s="15"/>
      <c r="D163" s="15"/>
      <c r="E163" s="15"/>
      <c r="F163" s="15"/>
      <c r="G163" s="15"/>
    </row>
    <row r="164" spans="2:7" hidden="1">
      <c r="B164" s="15"/>
      <c r="C164" s="15"/>
      <c r="D164" s="15"/>
      <c r="E164" s="15"/>
      <c r="F164" s="15"/>
      <c r="G164" s="15"/>
    </row>
    <row r="165" spans="2:7" hidden="1">
      <c r="B165" s="15"/>
      <c r="C165" s="15"/>
      <c r="D165" s="15"/>
      <c r="E165" s="15"/>
      <c r="F165" s="15"/>
      <c r="G165" s="15"/>
    </row>
    <row r="166" spans="2:7" hidden="1">
      <c r="B166" s="15"/>
      <c r="C166" s="15"/>
      <c r="D166" s="15"/>
      <c r="E166" s="15"/>
      <c r="F166" s="15"/>
      <c r="G166" s="15"/>
    </row>
    <row r="167" spans="2:7" hidden="1">
      <c r="B167" s="15"/>
      <c r="C167" s="15"/>
      <c r="D167" s="15"/>
      <c r="E167" s="15"/>
      <c r="F167" s="15"/>
      <c r="G167" s="15"/>
    </row>
    <row r="168" spans="2:7" hidden="1">
      <c r="B168" s="15"/>
      <c r="C168" s="15"/>
      <c r="D168" s="15"/>
      <c r="E168" s="15"/>
      <c r="F168" s="15"/>
      <c r="G168" s="15"/>
    </row>
    <row r="169" spans="2:7" hidden="1">
      <c r="B169" s="15"/>
      <c r="C169" s="15"/>
      <c r="D169" s="15"/>
      <c r="E169" s="15"/>
      <c r="F169" s="15"/>
      <c r="G169" s="15"/>
    </row>
    <row r="170" spans="2:7" hidden="1">
      <c r="B170" s="15"/>
      <c r="C170" s="15"/>
      <c r="D170" s="15"/>
      <c r="E170" s="15"/>
      <c r="F170" s="15"/>
      <c r="G170" s="15"/>
    </row>
    <row r="171" spans="2:7" hidden="1">
      <c r="B171" s="15"/>
      <c r="C171" s="15"/>
      <c r="D171" s="15"/>
      <c r="E171" s="15"/>
      <c r="F171" s="15"/>
      <c r="G171" s="15"/>
    </row>
    <row r="172" spans="2:7" hidden="1">
      <c r="B172" s="15"/>
      <c r="C172" s="15"/>
      <c r="D172" s="15"/>
      <c r="E172" s="15"/>
      <c r="F172" s="15"/>
      <c r="G172" s="15"/>
    </row>
    <row r="173" spans="2:7" hidden="1">
      <c r="B173" s="15"/>
      <c r="C173" s="15"/>
      <c r="D173" s="15"/>
      <c r="E173" s="15"/>
      <c r="F173" s="15"/>
      <c r="G173" s="15"/>
    </row>
    <row r="174" spans="2:7" hidden="1">
      <c r="B174" s="15"/>
      <c r="C174" s="15"/>
      <c r="D174" s="15"/>
      <c r="E174" s="15"/>
      <c r="F174" s="15"/>
      <c r="G174" s="15"/>
    </row>
    <row r="175" spans="2:7" hidden="1">
      <c r="B175" s="15"/>
      <c r="C175" s="15"/>
      <c r="D175" s="15"/>
      <c r="E175" s="15"/>
      <c r="F175" s="15"/>
      <c r="G175" s="15"/>
    </row>
    <row r="176" spans="2:7" hidden="1">
      <c r="B176" s="15"/>
      <c r="C176" s="15"/>
      <c r="D176" s="15"/>
      <c r="E176" s="15"/>
      <c r="F176" s="15"/>
      <c r="G176" s="15"/>
    </row>
    <row r="177" spans="2:7" hidden="1">
      <c r="B177" s="15"/>
      <c r="C177" s="15"/>
      <c r="D177" s="15"/>
      <c r="E177" s="15"/>
      <c r="F177" s="15"/>
      <c r="G177" s="15"/>
    </row>
    <row r="178" spans="2:7" hidden="1">
      <c r="B178" s="15"/>
      <c r="C178" s="15"/>
      <c r="D178" s="15"/>
      <c r="E178" s="15"/>
      <c r="F178" s="15"/>
      <c r="G178" s="15"/>
    </row>
    <row r="179" spans="2:7" hidden="1">
      <c r="B179" s="15"/>
      <c r="C179" s="15"/>
      <c r="D179" s="15"/>
      <c r="E179" s="15"/>
      <c r="F179" s="15"/>
      <c r="G179" s="15"/>
    </row>
    <row r="180" spans="2:7" hidden="1">
      <c r="B180" s="15"/>
      <c r="C180" s="15"/>
      <c r="D180" s="15"/>
      <c r="E180" s="15"/>
      <c r="F180" s="15"/>
      <c r="G180" s="15"/>
    </row>
    <row r="181" spans="2:7" hidden="1">
      <c r="B181" s="15"/>
      <c r="C181" s="15"/>
      <c r="D181" s="15"/>
      <c r="E181" s="15"/>
      <c r="F181" s="15"/>
      <c r="G181" s="15"/>
    </row>
    <row r="182" spans="2:7" hidden="1">
      <c r="B182" s="15"/>
      <c r="C182" s="15"/>
      <c r="D182" s="15"/>
      <c r="E182" s="15"/>
      <c r="F182" s="15"/>
      <c r="G182" s="15"/>
    </row>
    <row r="183" spans="2:7" hidden="1">
      <c r="B183" s="15"/>
      <c r="C183" s="15"/>
      <c r="D183" s="15"/>
      <c r="E183" s="15"/>
      <c r="F183" s="15"/>
      <c r="G183" s="15"/>
    </row>
    <row r="184" spans="2:7" hidden="1">
      <c r="B184" s="15"/>
      <c r="C184" s="15"/>
      <c r="D184" s="15"/>
      <c r="E184" s="15"/>
      <c r="F184" s="15"/>
      <c r="G184" s="15"/>
    </row>
    <row r="185" spans="2:7" hidden="1">
      <c r="B185" s="15"/>
      <c r="C185" s="15"/>
      <c r="D185" s="15"/>
      <c r="E185" s="15"/>
      <c r="F185" s="15"/>
      <c r="G185" s="15"/>
    </row>
    <row r="186" spans="2:7" hidden="1">
      <c r="B186" s="15"/>
      <c r="C186" s="15"/>
      <c r="D186" s="15"/>
      <c r="E186" s="15"/>
      <c r="F186" s="15"/>
      <c r="G186" s="15"/>
    </row>
    <row r="187" spans="2:7" hidden="1">
      <c r="B187" s="15"/>
      <c r="C187" s="15"/>
      <c r="D187" s="15"/>
      <c r="E187" s="15"/>
      <c r="F187" s="15"/>
      <c r="G187" s="15"/>
    </row>
    <row r="188" spans="2:7" hidden="1">
      <c r="B188" s="15"/>
      <c r="C188" s="15"/>
      <c r="D188" s="15"/>
      <c r="E188" s="15"/>
      <c r="F188" s="15"/>
      <c r="G188" s="15"/>
    </row>
    <row r="189" spans="2:7" hidden="1">
      <c r="B189" s="15"/>
      <c r="C189" s="15"/>
      <c r="D189" s="15"/>
      <c r="E189" s="15"/>
      <c r="F189" s="15"/>
      <c r="G189" s="15"/>
    </row>
    <row r="190" spans="2:7" hidden="1">
      <c r="B190" s="15"/>
      <c r="C190" s="15"/>
      <c r="D190" s="15"/>
      <c r="E190" s="15"/>
      <c r="F190" s="15"/>
      <c r="G190" s="15"/>
    </row>
    <row r="191" spans="2:7" hidden="1">
      <c r="B191" s="15"/>
      <c r="C191" s="15"/>
      <c r="D191" s="15"/>
      <c r="E191" s="15"/>
      <c r="F191" s="15"/>
      <c r="G191" s="15"/>
    </row>
    <row r="192" spans="2:7" hidden="1">
      <c r="B192" s="15"/>
      <c r="C192" s="15"/>
      <c r="D192" s="15"/>
      <c r="E192" s="15"/>
      <c r="F192" s="15"/>
      <c r="G192" s="15"/>
    </row>
    <row r="193" spans="2:7" hidden="1">
      <c r="B193" s="15"/>
      <c r="C193" s="15"/>
      <c r="D193" s="15"/>
      <c r="E193" s="15"/>
      <c r="F193" s="15"/>
      <c r="G193" s="15"/>
    </row>
    <row r="194" spans="2:7" hidden="1">
      <c r="B194" s="15"/>
      <c r="C194" s="15"/>
      <c r="D194" s="15"/>
      <c r="E194" s="15"/>
      <c r="F194" s="15"/>
      <c r="G194" s="15"/>
    </row>
    <row r="195" spans="2:7" hidden="1">
      <c r="B195" s="15"/>
      <c r="C195" s="15"/>
      <c r="D195" s="15"/>
      <c r="E195" s="15"/>
      <c r="F195" s="15"/>
      <c r="G195" s="15"/>
    </row>
    <row r="196" spans="2:7" hidden="1">
      <c r="B196" s="15"/>
      <c r="C196" s="15"/>
      <c r="D196" s="15"/>
      <c r="E196" s="15"/>
      <c r="F196" s="15"/>
      <c r="G196" s="15"/>
    </row>
    <row r="197" spans="2:7" hidden="1">
      <c r="B197" s="15"/>
      <c r="C197" s="15"/>
      <c r="D197" s="15"/>
      <c r="E197" s="15"/>
      <c r="F197" s="15"/>
      <c r="G197" s="15"/>
    </row>
    <row r="198" spans="2:7" hidden="1">
      <c r="B198" s="15"/>
      <c r="C198" s="15"/>
      <c r="D198" s="15"/>
      <c r="E198" s="15"/>
      <c r="F198" s="15"/>
      <c r="G198" s="15"/>
    </row>
    <row r="199" spans="2:7" hidden="1">
      <c r="B199" s="15"/>
      <c r="C199" s="15"/>
      <c r="D199" s="15"/>
      <c r="E199" s="15"/>
      <c r="F199" s="15"/>
      <c r="G199" s="15"/>
    </row>
    <row r="200" spans="2:7" hidden="1">
      <c r="B200" s="15"/>
      <c r="C200" s="15"/>
      <c r="D200" s="15"/>
      <c r="E200" s="15"/>
      <c r="F200" s="15"/>
      <c r="G200" s="15"/>
    </row>
    <row r="201" spans="2:7" hidden="1">
      <c r="B201" s="15"/>
      <c r="C201" s="15"/>
      <c r="D201" s="15"/>
      <c r="E201" s="15"/>
      <c r="F201" s="15"/>
      <c r="G201" s="15"/>
    </row>
    <row r="202" spans="2:7" hidden="1">
      <c r="B202" s="15"/>
      <c r="C202" s="15"/>
      <c r="D202" s="15"/>
      <c r="E202" s="15"/>
      <c r="F202" s="15"/>
      <c r="G202" s="15"/>
    </row>
    <row r="203" spans="2:7" hidden="1">
      <c r="B203" s="15"/>
      <c r="C203" s="15"/>
      <c r="D203" s="15"/>
      <c r="E203" s="15"/>
      <c r="F203" s="15"/>
      <c r="G203" s="15"/>
    </row>
    <row r="204" spans="2:7" hidden="1">
      <c r="B204" s="15"/>
      <c r="C204" s="15"/>
      <c r="D204" s="15"/>
      <c r="E204" s="15"/>
      <c r="F204" s="15"/>
      <c r="G204" s="15"/>
    </row>
    <row r="205" spans="2:7" hidden="1">
      <c r="B205" s="15"/>
      <c r="C205" s="15"/>
      <c r="D205" s="15"/>
      <c r="E205" s="15"/>
      <c r="F205" s="15"/>
      <c r="G205" s="15"/>
    </row>
    <row r="206" spans="2:7" hidden="1">
      <c r="B206" s="15"/>
      <c r="C206" s="15"/>
      <c r="D206" s="15"/>
      <c r="E206" s="15"/>
      <c r="F206" s="15"/>
      <c r="G206" s="15"/>
    </row>
    <row r="207" spans="2:7" hidden="1">
      <c r="B207" s="15"/>
      <c r="C207" s="15"/>
      <c r="D207" s="15"/>
      <c r="E207" s="15"/>
      <c r="F207" s="15"/>
      <c r="G207" s="15"/>
    </row>
    <row r="208" spans="2:7" hidden="1">
      <c r="B208" s="15"/>
      <c r="C208" s="15"/>
      <c r="D208" s="15"/>
      <c r="E208" s="15"/>
      <c r="F208" s="15"/>
      <c r="G208" s="15"/>
    </row>
    <row r="209" spans="2:7" hidden="1">
      <c r="B209" s="15"/>
      <c r="C209" s="15"/>
      <c r="D209" s="15"/>
      <c r="E209" s="15"/>
      <c r="F209" s="15"/>
      <c r="G209" s="15"/>
    </row>
    <row r="210" spans="2:7" hidden="1">
      <c r="B210" s="15"/>
      <c r="C210" s="15"/>
      <c r="D210" s="15"/>
      <c r="E210" s="15"/>
      <c r="F210" s="15"/>
      <c r="G210" s="15"/>
    </row>
    <row r="211" spans="2:7" hidden="1">
      <c r="B211" s="15"/>
      <c r="C211" s="15"/>
      <c r="D211" s="15"/>
      <c r="E211" s="15"/>
      <c r="F211" s="15"/>
      <c r="G211" s="15"/>
    </row>
    <row r="212" spans="2:7" hidden="1">
      <c r="B212" s="15"/>
      <c r="C212" s="15"/>
      <c r="D212" s="15"/>
      <c r="E212" s="15"/>
      <c r="F212" s="15"/>
      <c r="G212" s="15"/>
    </row>
    <row r="213" spans="2:7" hidden="1">
      <c r="B213" s="15"/>
      <c r="C213" s="15"/>
      <c r="D213" s="15"/>
      <c r="E213" s="15"/>
      <c r="F213" s="15"/>
      <c r="G213" s="15"/>
    </row>
    <row r="214" spans="2:7" hidden="1">
      <c r="B214" s="15"/>
      <c r="C214" s="15"/>
      <c r="D214" s="15"/>
      <c r="E214" s="15"/>
      <c r="F214" s="15"/>
      <c r="G214" s="15"/>
    </row>
    <row r="215" spans="2:7" hidden="1">
      <c r="B215" s="15"/>
      <c r="C215" s="15"/>
      <c r="D215" s="15"/>
      <c r="E215" s="15"/>
      <c r="F215" s="15"/>
      <c r="G215" s="15"/>
    </row>
    <row r="216" spans="2:7" hidden="1">
      <c r="B216" s="15"/>
      <c r="C216" s="15"/>
      <c r="D216" s="15"/>
      <c r="E216" s="15"/>
      <c r="F216" s="15"/>
      <c r="G216" s="15"/>
    </row>
    <row r="217" spans="2:7" hidden="1">
      <c r="B217" s="15"/>
      <c r="C217" s="15"/>
      <c r="D217" s="15"/>
      <c r="E217" s="15"/>
      <c r="F217" s="15"/>
      <c r="G217" s="15"/>
    </row>
    <row r="218" spans="2:7" hidden="1">
      <c r="B218" s="15"/>
      <c r="C218" s="15"/>
      <c r="D218" s="15"/>
      <c r="E218" s="15"/>
      <c r="F218" s="15"/>
      <c r="G218" s="15"/>
    </row>
    <row r="219" spans="2:7" hidden="1">
      <c r="B219" s="15"/>
      <c r="C219" s="15"/>
      <c r="D219" s="15"/>
      <c r="E219" s="15"/>
      <c r="F219" s="15"/>
      <c r="G219" s="15"/>
    </row>
    <row r="220" spans="2:7" hidden="1">
      <c r="B220" s="15"/>
      <c r="C220" s="15"/>
      <c r="D220" s="15"/>
      <c r="E220" s="15"/>
      <c r="F220" s="15"/>
      <c r="G220" s="15"/>
    </row>
    <row r="221" spans="2:7" hidden="1">
      <c r="B221" s="15"/>
      <c r="C221" s="15"/>
      <c r="D221" s="15"/>
      <c r="E221" s="15"/>
      <c r="F221" s="15"/>
      <c r="G221" s="15"/>
    </row>
    <row r="222" spans="2:7" hidden="1">
      <c r="B222" s="15"/>
      <c r="C222" s="15"/>
      <c r="D222" s="15"/>
      <c r="E222" s="15"/>
      <c r="F222" s="15"/>
      <c r="G222" s="15"/>
    </row>
    <row r="223" spans="2:7" hidden="1">
      <c r="B223" s="15"/>
      <c r="C223" s="15"/>
      <c r="D223" s="15"/>
      <c r="E223" s="15"/>
      <c r="F223" s="15"/>
      <c r="G223" s="15"/>
    </row>
    <row r="224" spans="2:7" hidden="1">
      <c r="B224" s="15"/>
      <c r="C224" s="15"/>
      <c r="D224" s="15"/>
      <c r="E224" s="15"/>
      <c r="F224" s="15"/>
      <c r="G224" s="15"/>
    </row>
    <row r="225" spans="2:7" hidden="1">
      <c r="B225" s="15"/>
      <c r="C225" s="15"/>
      <c r="D225" s="15"/>
      <c r="E225" s="15"/>
      <c r="F225" s="15"/>
      <c r="G225" s="15"/>
    </row>
    <row r="226" spans="2:7" hidden="1">
      <c r="B226" s="15"/>
      <c r="C226" s="15"/>
      <c r="D226" s="15"/>
      <c r="E226" s="15"/>
      <c r="F226" s="15"/>
      <c r="G226" s="15"/>
    </row>
    <row r="227" spans="2:7" hidden="1">
      <c r="B227" s="15"/>
      <c r="C227" s="15"/>
      <c r="D227" s="15"/>
      <c r="E227" s="15"/>
      <c r="F227" s="15"/>
      <c r="G227" s="15"/>
    </row>
    <row r="228" spans="2:7" hidden="1">
      <c r="B228" s="15"/>
      <c r="C228" s="15"/>
      <c r="D228" s="15"/>
      <c r="E228" s="15"/>
      <c r="F228" s="15"/>
      <c r="G228" s="15"/>
    </row>
    <row r="229" spans="2:7" hidden="1">
      <c r="B229" s="15"/>
      <c r="C229" s="15"/>
      <c r="D229" s="15"/>
      <c r="E229" s="15"/>
      <c r="F229" s="15"/>
      <c r="G229" s="15"/>
    </row>
    <row r="230" spans="2:7" hidden="1">
      <c r="B230" s="15"/>
      <c r="C230" s="15"/>
      <c r="D230" s="15"/>
      <c r="E230" s="15"/>
      <c r="F230" s="15"/>
      <c r="G230" s="15"/>
    </row>
    <row r="231" spans="2:7" hidden="1">
      <c r="B231" s="15"/>
      <c r="C231" s="15"/>
      <c r="D231" s="15"/>
      <c r="E231" s="15"/>
      <c r="F231" s="15"/>
      <c r="G231" s="15"/>
    </row>
    <row r="232" spans="2:7" hidden="1">
      <c r="B232" s="15"/>
      <c r="C232" s="15"/>
      <c r="D232" s="15"/>
      <c r="E232" s="15"/>
      <c r="F232" s="15"/>
      <c r="G232" s="15"/>
    </row>
    <row r="233" spans="2:7" hidden="1">
      <c r="B233" s="15"/>
      <c r="C233" s="15"/>
      <c r="D233" s="15"/>
      <c r="E233" s="15"/>
      <c r="F233" s="15"/>
      <c r="G233" s="15"/>
    </row>
    <row r="234" spans="2:7" hidden="1">
      <c r="B234" s="15"/>
      <c r="C234" s="15"/>
      <c r="D234" s="15"/>
      <c r="E234" s="15"/>
      <c r="F234" s="15"/>
      <c r="G234" s="15"/>
    </row>
    <row r="235" spans="2:7" hidden="1">
      <c r="B235" s="15"/>
      <c r="C235" s="15"/>
      <c r="D235" s="15"/>
      <c r="E235" s="15"/>
      <c r="F235" s="15"/>
      <c r="G235" s="15"/>
    </row>
    <row r="236" spans="2:7" hidden="1">
      <c r="B236" s="15"/>
      <c r="C236" s="15"/>
      <c r="D236" s="15"/>
      <c r="E236" s="15"/>
      <c r="F236" s="15"/>
      <c r="G236" s="15"/>
    </row>
    <row r="237" spans="2:7" hidden="1">
      <c r="B237" s="15"/>
      <c r="C237" s="15"/>
      <c r="D237" s="15"/>
      <c r="E237" s="15"/>
      <c r="F237" s="15"/>
      <c r="G237" s="15"/>
    </row>
    <row r="238" spans="2:7" hidden="1">
      <c r="B238" s="15"/>
      <c r="C238" s="15"/>
      <c r="D238" s="15"/>
      <c r="E238" s="15"/>
      <c r="F238" s="15"/>
      <c r="G238" s="15"/>
    </row>
    <row r="239" spans="2:7" hidden="1">
      <c r="B239" s="15"/>
      <c r="C239" s="15"/>
      <c r="D239" s="15"/>
      <c r="E239" s="15"/>
      <c r="F239" s="15"/>
      <c r="G239" s="15"/>
    </row>
    <row r="240" spans="2:7" hidden="1">
      <c r="B240" s="15"/>
      <c r="C240" s="15"/>
      <c r="D240" s="15"/>
      <c r="E240" s="15"/>
      <c r="F240" s="15"/>
      <c r="G240" s="15"/>
    </row>
    <row r="241" spans="2:7" hidden="1">
      <c r="B241" s="15"/>
      <c r="C241" s="15"/>
      <c r="D241" s="15"/>
      <c r="E241" s="15"/>
      <c r="F241" s="15"/>
      <c r="G241" s="15"/>
    </row>
    <row r="242" spans="2:7" hidden="1">
      <c r="B242" s="15"/>
      <c r="C242" s="15"/>
      <c r="D242" s="15"/>
      <c r="E242" s="15"/>
      <c r="F242" s="15"/>
      <c r="G242" s="15"/>
    </row>
    <row r="243" spans="2:7" hidden="1">
      <c r="B243" s="15"/>
      <c r="C243" s="15"/>
      <c r="D243" s="15"/>
      <c r="E243" s="15"/>
      <c r="F243" s="15"/>
      <c r="G243" s="15"/>
    </row>
    <row r="244" spans="2:7" hidden="1">
      <c r="B244" s="15"/>
      <c r="C244" s="15"/>
      <c r="D244" s="15"/>
      <c r="E244" s="15"/>
      <c r="F244" s="15"/>
      <c r="G244" s="15"/>
    </row>
    <row r="245" spans="2:7" hidden="1">
      <c r="B245" s="15"/>
      <c r="C245" s="15"/>
      <c r="D245" s="15"/>
      <c r="E245" s="15"/>
      <c r="F245" s="15"/>
      <c r="G245" s="15"/>
    </row>
    <row r="246" spans="2:7" hidden="1">
      <c r="B246" s="15"/>
      <c r="C246" s="15"/>
      <c r="D246" s="15"/>
      <c r="E246" s="15"/>
      <c r="F246" s="15"/>
      <c r="G246" s="15"/>
    </row>
    <row r="247" spans="2:7" hidden="1">
      <c r="B247" s="15"/>
      <c r="C247" s="15"/>
      <c r="D247" s="15"/>
      <c r="E247" s="15"/>
      <c r="F247" s="15"/>
      <c r="G247" s="15"/>
    </row>
    <row r="248" spans="2:7" hidden="1">
      <c r="B248" s="15"/>
      <c r="C248" s="15"/>
      <c r="D248" s="15"/>
      <c r="E248" s="15"/>
      <c r="F248" s="15"/>
      <c r="G248" s="15"/>
    </row>
    <row r="249" spans="2:7" hidden="1">
      <c r="B249" s="15"/>
      <c r="C249" s="15"/>
      <c r="D249" s="15"/>
      <c r="E249" s="15"/>
      <c r="F249" s="15"/>
      <c r="G249" s="15"/>
    </row>
    <row r="250" spans="2:7" hidden="1">
      <c r="B250" s="15"/>
      <c r="C250" s="15"/>
      <c r="D250" s="15"/>
      <c r="E250" s="15"/>
      <c r="F250" s="15"/>
      <c r="G250" s="15"/>
    </row>
    <row r="251" spans="2:7" hidden="1">
      <c r="B251" s="15"/>
      <c r="C251" s="15"/>
      <c r="D251" s="15"/>
      <c r="E251" s="15"/>
      <c r="F251" s="15"/>
      <c r="G251" s="15"/>
    </row>
    <row r="252" spans="2:7" hidden="1">
      <c r="B252" s="15"/>
      <c r="C252" s="15"/>
      <c r="D252" s="15"/>
      <c r="E252" s="15"/>
      <c r="F252" s="15"/>
      <c r="G252" s="15"/>
    </row>
    <row r="253" spans="2:7" hidden="1">
      <c r="B253" s="15"/>
      <c r="C253" s="15"/>
      <c r="D253" s="15"/>
      <c r="E253" s="15"/>
      <c r="F253" s="15"/>
      <c r="G253" s="15"/>
    </row>
    <row r="254" spans="2:7" hidden="1">
      <c r="B254" s="15"/>
      <c r="C254" s="15"/>
      <c r="D254" s="15"/>
      <c r="E254" s="15"/>
      <c r="F254" s="15"/>
      <c r="G254" s="15"/>
    </row>
    <row r="255" spans="2:7" hidden="1">
      <c r="B255" s="15"/>
      <c r="C255" s="15"/>
      <c r="D255" s="15"/>
      <c r="E255" s="15"/>
      <c r="F255" s="15"/>
      <c r="G255" s="15"/>
    </row>
    <row r="256" spans="2:7" hidden="1">
      <c r="B256" s="15"/>
      <c r="C256" s="15"/>
      <c r="D256" s="15"/>
      <c r="E256" s="15"/>
      <c r="F256" s="15"/>
      <c r="G256" s="15"/>
    </row>
    <row r="257" spans="2:7" hidden="1">
      <c r="B257" s="15"/>
      <c r="C257" s="15"/>
      <c r="D257" s="15"/>
      <c r="E257" s="15"/>
      <c r="F257" s="15"/>
      <c r="G257" s="15"/>
    </row>
    <row r="258" spans="2:7" hidden="1">
      <c r="B258" s="15"/>
      <c r="C258" s="15"/>
      <c r="D258" s="15"/>
      <c r="E258" s="15"/>
      <c r="F258" s="15"/>
      <c r="G258" s="15"/>
    </row>
    <row r="259" spans="2:7" hidden="1">
      <c r="B259" s="15"/>
      <c r="C259" s="15"/>
      <c r="D259" s="15"/>
      <c r="E259" s="15"/>
      <c r="F259" s="15"/>
      <c r="G259" s="15"/>
    </row>
    <row r="260" spans="2:7" hidden="1">
      <c r="B260" s="15"/>
      <c r="C260" s="15"/>
      <c r="D260" s="15"/>
      <c r="E260" s="15"/>
      <c r="F260" s="15"/>
      <c r="G260" s="15"/>
    </row>
    <row r="261" spans="2:7" hidden="1">
      <c r="B261" s="15"/>
      <c r="C261" s="15"/>
      <c r="D261" s="15"/>
      <c r="E261" s="15"/>
      <c r="F261" s="15"/>
      <c r="G261" s="15"/>
    </row>
    <row r="262" spans="2:7" hidden="1">
      <c r="B262" s="15"/>
      <c r="C262" s="15"/>
      <c r="D262" s="15"/>
      <c r="E262" s="15"/>
      <c r="F262" s="15"/>
      <c r="G262" s="15"/>
    </row>
    <row r="263" spans="2:7" hidden="1">
      <c r="B263" s="15"/>
      <c r="C263" s="15"/>
      <c r="D263" s="15"/>
      <c r="E263" s="15"/>
      <c r="F263" s="15"/>
      <c r="G263" s="15"/>
    </row>
    <row r="264" spans="2:7" hidden="1">
      <c r="B264" s="15"/>
      <c r="C264" s="15"/>
      <c r="D264" s="15"/>
      <c r="E264" s="15"/>
      <c r="F264" s="15"/>
      <c r="G264" s="15"/>
    </row>
    <row r="265" spans="2:7" hidden="1">
      <c r="B265" s="15"/>
      <c r="C265" s="15"/>
      <c r="D265" s="15"/>
      <c r="E265" s="15"/>
      <c r="F265" s="15"/>
      <c r="G265" s="15"/>
    </row>
    <row r="266" spans="2:7" hidden="1">
      <c r="B266" s="15"/>
      <c r="C266" s="15"/>
      <c r="D266" s="15"/>
      <c r="E266" s="15"/>
      <c r="F266" s="15"/>
      <c r="G266" s="15"/>
    </row>
    <row r="267" spans="2:7" hidden="1">
      <c r="B267" s="15"/>
      <c r="C267" s="15"/>
      <c r="D267" s="15"/>
      <c r="E267" s="15"/>
      <c r="F267" s="15"/>
      <c r="G267" s="15"/>
    </row>
    <row r="268" spans="2:7" hidden="1">
      <c r="B268" s="15"/>
      <c r="C268" s="15"/>
      <c r="D268" s="15"/>
      <c r="E268" s="15"/>
      <c r="F268" s="15"/>
      <c r="G268" s="15"/>
    </row>
    <row r="269" spans="2:7" hidden="1">
      <c r="B269" s="15"/>
      <c r="C269" s="15"/>
      <c r="D269" s="15"/>
      <c r="E269" s="15"/>
      <c r="F269" s="15"/>
      <c r="G269" s="15"/>
    </row>
    <row r="270" spans="2:7" hidden="1">
      <c r="B270" s="15"/>
      <c r="C270" s="15"/>
      <c r="D270" s="15"/>
      <c r="E270" s="15"/>
      <c r="F270" s="15"/>
      <c r="G270" s="15"/>
    </row>
    <row r="271" spans="2:7" hidden="1">
      <c r="B271" s="15"/>
      <c r="C271" s="15"/>
      <c r="D271" s="15"/>
      <c r="E271" s="15"/>
      <c r="F271" s="15"/>
      <c r="G271" s="15"/>
    </row>
    <row r="272" spans="2:7" hidden="1">
      <c r="B272" s="15"/>
      <c r="C272" s="15"/>
      <c r="D272" s="15"/>
      <c r="E272" s="15"/>
      <c r="F272" s="15"/>
      <c r="G272" s="15"/>
    </row>
    <row r="273" spans="2:7" hidden="1">
      <c r="B273" s="15"/>
      <c r="C273" s="15"/>
      <c r="D273" s="15"/>
      <c r="E273" s="15"/>
      <c r="F273" s="15"/>
      <c r="G273" s="15"/>
    </row>
    <row r="274" spans="2:7" hidden="1">
      <c r="B274" s="15"/>
      <c r="C274" s="15"/>
      <c r="D274" s="15"/>
      <c r="E274" s="15"/>
      <c r="F274" s="15"/>
      <c r="G274" s="15"/>
    </row>
    <row r="275" spans="2:7" hidden="1">
      <c r="B275" s="15"/>
      <c r="C275" s="15"/>
      <c r="D275" s="15"/>
      <c r="E275" s="15"/>
      <c r="F275" s="15"/>
      <c r="G275" s="15"/>
    </row>
    <row r="276" spans="2:7" hidden="1">
      <c r="B276" s="15"/>
      <c r="C276" s="15"/>
      <c r="D276" s="15"/>
      <c r="E276" s="15"/>
      <c r="F276" s="15"/>
      <c r="G276" s="15"/>
    </row>
    <row r="277" spans="2:7" hidden="1">
      <c r="B277" s="15"/>
      <c r="C277" s="15"/>
      <c r="D277" s="15"/>
      <c r="E277" s="15"/>
      <c r="F277" s="15"/>
      <c r="G277" s="15"/>
    </row>
    <row r="278" spans="2:7" hidden="1">
      <c r="B278" s="15"/>
      <c r="C278" s="15"/>
      <c r="D278" s="15"/>
      <c r="E278" s="15"/>
      <c r="F278" s="15"/>
      <c r="G278" s="15"/>
    </row>
    <row r="279" spans="2:7" hidden="1">
      <c r="B279" s="15"/>
      <c r="C279" s="15"/>
      <c r="D279" s="15"/>
      <c r="E279" s="15"/>
      <c r="F279" s="15"/>
      <c r="G279" s="15"/>
    </row>
    <row r="280" spans="2:7" hidden="1">
      <c r="B280" s="15"/>
      <c r="C280" s="15"/>
      <c r="D280" s="15"/>
      <c r="E280" s="15"/>
      <c r="F280" s="15"/>
      <c r="G280" s="15"/>
    </row>
    <row r="281" spans="2:7" hidden="1">
      <c r="B281" s="15"/>
      <c r="C281" s="15"/>
      <c r="D281" s="15"/>
      <c r="E281" s="15"/>
      <c r="F281" s="15"/>
      <c r="G281" s="15"/>
    </row>
    <row r="282" spans="2:7" hidden="1">
      <c r="B282" s="15"/>
      <c r="C282" s="15"/>
      <c r="D282" s="15"/>
      <c r="E282" s="15"/>
      <c r="F282" s="15"/>
      <c r="G282" s="15"/>
    </row>
    <row r="283" spans="2:7" hidden="1">
      <c r="B283" s="15"/>
      <c r="C283" s="15"/>
      <c r="D283" s="15"/>
      <c r="E283" s="15"/>
      <c r="F283" s="15"/>
      <c r="G283" s="15"/>
    </row>
    <row r="284" spans="2:7" hidden="1">
      <c r="B284" s="15"/>
      <c r="C284" s="15"/>
      <c r="D284" s="15"/>
      <c r="E284" s="15"/>
      <c r="F284" s="15"/>
      <c r="G284" s="15"/>
    </row>
    <row r="285" spans="2:7" hidden="1">
      <c r="B285" s="15"/>
      <c r="C285" s="15"/>
      <c r="D285" s="15"/>
      <c r="E285" s="15"/>
      <c r="F285" s="15"/>
      <c r="G285" s="15"/>
    </row>
    <row r="286" spans="2:7" hidden="1">
      <c r="B286" s="15"/>
      <c r="C286" s="15"/>
      <c r="D286" s="15"/>
      <c r="E286" s="15"/>
      <c r="F286" s="15"/>
      <c r="G286" s="15"/>
    </row>
    <row r="287" spans="2:7" hidden="1">
      <c r="B287" s="15"/>
      <c r="C287" s="15"/>
      <c r="D287" s="15"/>
      <c r="E287" s="15"/>
      <c r="F287" s="15"/>
      <c r="G287" s="15"/>
    </row>
    <row r="288" spans="2:7" hidden="1">
      <c r="B288" s="15"/>
      <c r="C288" s="15"/>
      <c r="D288" s="15"/>
      <c r="E288" s="15"/>
      <c r="F288" s="15"/>
      <c r="G288" s="15"/>
    </row>
    <row r="289" spans="2:7" hidden="1">
      <c r="B289" s="15"/>
      <c r="C289" s="15"/>
      <c r="D289" s="15"/>
      <c r="E289" s="15"/>
      <c r="F289" s="15"/>
      <c r="G289" s="15"/>
    </row>
    <row r="290" spans="2:7" hidden="1">
      <c r="B290" s="15"/>
      <c r="C290" s="15"/>
      <c r="D290" s="15"/>
      <c r="E290" s="15"/>
      <c r="F290" s="15"/>
      <c r="G290" s="15"/>
    </row>
    <row r="291" spans="2:7" hidden="1">
      <c r="B291" s="15"/>
      <c r="C291" s="15"/>
      <c r="D291" s="15"/>
      <c r="E291" s="15"/>
      <c r="F291" s="15"/>
      <c r="G291" s="15"/>
    </row>
    <row r="292" spans="2:7" hidden="1">
      <c r="B292" s="15"/>
      <c r="C292" s="15"/>
      <c r="D292" s="15"/>
      <c r="E292" s="15"/>
      <c r="F292" s="15"/>
      <c r="G292" s="15"/>
    </row>
    <row r="293" spans="2:7" hidden="1">
      <c r="B293" s="15"/>
      <c r="C293" s="15"/>
      <c r="D293" s="15"/>
      <c r="E293" s="15"/>
      <c r="F293" s="15"/>
      <c r="G293" s="15"/>
    </row>
    <row r="294" spans="2:7" hidden="1">
      <c r="B294" s="15"/>
      <c r="C294" s="15"/>
      <c r="D294" s="15"/>
      <c r="E294" s="15"/>
      <c r="F294" s="15"/>
      <c r="G294" s="15"/>
    </row>
    <row r="295" spans="2:7" hidden="1">
      <c r="B295" s="15"/>
      <c r="C295" s="15"/>
      <c r="D295" s="15"/>
      <c r="E295" s="15"/>
      <c r="F295" s="15"/>
      <c r="G295" s="15"/>
    </row>
    <row r="296" spans="2:7" hidden="1">
      <c r="B296" s="15"/>
      <c r="C296" s="15"/>
      <c r="D296" s="15"/>
      <c r="E296" s="15"/>
      <c r="F296" s="15"/>
      <c r="G296" s="15"/>
    </row>
    <row r="297" spans="2:7" hidden="1">
      <c r="B297" s="15"/>
      <c r="C297" s="15"/>
      <c r="D297" s="15"/>
      <c r="E297" s="15"/>
      <c r="F297" s="15"/>
      <c r="G297" s="15"/>
    </row>
    <row r="298" spans="2:7" hidden="1">
      <c r="B298" s="15"/>
      <c r="C298" s="15"/>
      <c r="D298" s="15"/>
      <c r="E298" s="15"/>
      <c r="F298" s="15"/>
      <c r="G298" s="15"/>
    </row>
    <row r="299" spans="2:7" hidden="1">
      <c r="B299" s="15"/>
      <c r="C299" s="15"/>
      <c r="D299" s="15"/>
      <c r="E299" s="15"/>
      <c r="F299" s="15"/>
      <c r="G299" s="15"/>
    </row>
    <row r="300" spans="2:7" hidden="1">
      <c r="B300" s="15"/>
      <c r="C300" s="15"/>
      <c r="D300" s="15"/>
      <c r="E300" s="15"/>
      <c r="F300" s="15"/>
      <c r="G300" s="15"/>
    </row>
    <row r="301" spans="2:7" hidden="1">
      <c r="B301" s="15"/>
      <c r="C301" s="15"/>
      <c r="D301" s="15"/>
      <c r="E301" s="15"/>
      <c r="F301" s="15"/>
      <c r="G301" s="15"/>
    </row>
    <row r="302" spans="2:7" hidden="1">
      <c r="B302" s="15"/>
      <c r="C302" s="15"/>
      <c r="D302" s="15"/>
      <c r="E302" s="15"/>
      <c r="F302" s="15"/>
      <c r="G302" s="15"/>
    </row>
    <row r="303" spans="2:7" hidden="1">
      <c r="B303" s="15"/>
      <c r="C303" s="15"/>
      <c r="D303" s="15"/>
      <c r="E303" s="15"/>
      <c r="F303" s="15"/>
      <c r="G303" s="15"/>
    </row>
    <row r="304" spans="2:7" hidden="1">
      <c r="B304" s="15"/>
      <c r="C304" s="15"/>
      <c r="D304" s="15"/>
      <c r="E304" s="15"/>
      <c r="F304" s="15"/>
      <c r="G304" s="15"/>
    </row>
    <row r="305" spans="2:7" hidden="1">
      <c r="B305" s="15"/>
      <c r="C305" s="15"/>
      <c r="D305" s="15"/>
      <c r="E305" s="15"/>
      <c r="F305" s="15"/>
      <c r="G305" s="15"/>
    </row>
    <row r="306" spans="2:7" hidden="1">
      <c r="B306" s="15"/>
      <c r="C306" s="15"/>
      <c r="D306" s="15"/>
      <c r="E306" s="15"/>
      <c r="F306" s="15"/>
      <c r="G306" s="15"/>
    </row>
    <row r="307" spans="2:7" hidden="1">
      <c r="B307" s="15"/>
      <c r="C307" s="15"/>
      <c r="D307" s="15"/>
      <c r="E307" s="15"/>
      <c r="F307" s="15"/>
      <c r="G307" s="15"/>
    </row>
    <row r="308" spans="2:7" hidden="1">
      <c r="B308" s="15"/>
      <c r="C308" s="15"/>
      <c r="D308" s="15"/>
      <c r="E308" s="15"/>
      <c r="F308" s="15"/>
      <c r="G308" s="15"/>
    </row>
    <row r="309" spans="2:7" hidden="1">
      <c r="B309" s="15"/>
      <c r="C309" s="15"/>
      <c r="D309" s="15"/>
      <c r="E309" s="15"/>
      <c r="F309" s="15"/>
      <c r="G309" s="15"/>
    </row>
    <row r="310" spans="2:7" hidden="1">
      <c r="B310" s="15"/>
      <c r="C310" s="15"/>
      <c r="D310" s="15"/>
      <c r="E310" s="15"/>
      <c r="F310" s="15"/>
      <c r="G310" s="15"/>
    </row>
    <row r="311" spans="2:7" hidden="1">
      <c r="B311" s="15"/>
      <c r="C311" s="15"/>
      <c r="D311" s="15"/>
      <c r="E311" s="15"/>
      <c r="F311" s="15"/>
      <c r="G311" s="15"/>
    </row>
    <row r="312" spans="2:7" hidden="1">
      <c r="B312" s="15"/>
      <c r="C312" s="15"/>
      <c r="D312" s="15"/>
      <c r="E312" s="15"/>
      <c r="F312" s="15"/>
      <c r="G312" s="15"/>
    </row>
    <row r="313" spans="2:7" hidden="1">
      <c r="B313" s="15"/>
      <c r="C313" s="15"/>
      <c r="D313" s="15"/>
      <c r="E313" s="15"/>
      <c r="F313" s="15"/>
      <c r="G313" s="15"/>
    </row>
    <row r="314" spans="2:7" hidden="1">
      <c r="B314" s="15"/>
      <c r="C314" s="15"/>
      <c r="D314" s="15"/>
      <c r="E314" s="15"/>
      <c r="F314" s="15"/>
      <c r="G314" s="15"/>
    </row>
    <row r="315" spans="2:7" hidden="1">
      <c r="B315" s="15"/>
      <c r="C315" s="15"/>
      <c r="D315" s="15"/>
      <c r="E315" s="15"/>
      <c r="F315" s="15"/>
      <c r="G315" s="15"/>
    </row>
    <row r="316" spans="2:7" hidden="1">
      <c r="B316" s="15"/>
      <c r="C316" s="15"/>
      <c r="D316" s="15"/>
      <c r="E316" s="15"/>
      <c r="F316" s="15"/>
      <c r="G316" s="15"/>
    </row>
    <row r="317" spans="2:7" hidden="1">
      <c r="B317" s="15"/>
      <c r="C317" s="15"/>
      <c r="D317" s="15"/>
      <c r="E317" s="15"/>
      <c r="F317" s="15"/>
      <c r="G317" s="15"/>
    </row>
    <row r="318" spans="2:7" hidden="1">
      <c r="B318" s="15"/>
      <c r="C318" s="15"/>
      <c r="D318" s="15"/>
      <c r="E318" s="15"/>
      <c r="F318" s="15"/>
      <c r="G318" s="15"/>
    </row>
    <row r="319" spans="2:7" hidden="1">
      <c r="B319" s="15"/>
      <c r="C319" s="15"/>
      <c r="D319" s="15"/>
      <c r="E319" s="15"/>
      <c r="F319" s="15"/>
      <c r="G319" s="15"/>
    </row>
    <row r="320" spans="2:7" hidden="1">
      <c r="B320" s="15"/>
      <c r="C320" s="15"/>
      <c r="D320" s="15"/>
      <c r="E320" s="15"/>
      <c r="F320" s="15"/>
      <c r="G320" s="15"/>
    </row>
    <row r="321" spans="2:7" hidden="1">
      <c r="B321" s="15"/>
      <c r="C321" s="15"/>
      <c r="D321" s="15"/>
      <c r="E321" s="15"/>
      <c r="F321" s="15"/>
      <c r="G321" s="15"/>
    </row>
    <row r="322" spans="2:7" hidden="1">
      <c r="B322" s="15"/>
      <c r="C322" s="15"/>
      <c r="D322" s="15"/>
      <c r="E322" s="15"/>
      <c r="F322" s="15"/>
      <c r="G322" s="15"/>
    </row>
    <row r="323" spans="2:7" hidden="1">
      <c r="B323" s="15"/>
      <c r="C323" s="15"/>
      <c r="D323" s="15"/>
      <c r="E323" s="15"/>
      <c r="F323" s="15"/>
      <c r="G323" s="15"/>
    </row>
    <row r="324" spans="2:7" hidden="1">
      <c r="B324" s="15"/>
      <c r="C324" s="15"/>
      <c r="D324" s="15"/>
      <c r="E324" s="15"/>
      <c r="F324" s="15"/>
      <c r="G324" s="15"/>
    </row>
    <row r="325" spans="2:7" hidden="1">
      <c r="B325" s="15"/>
      <c r="C325" s="15"/>
      <c r="D325" s="15"/>
      <c r="E325" s="15"/>
      <c r="F325" s="15"/>
      <c r="G325" s="15"/>
    </row>
    <row r="326" spans="2:7" hidden="1">
      <c r="B326" s="15"/>
      <c r="C326" s="15"/>
      <c r="D326" s="15"/>
      <c r="E326" s="15"/>
      <c r="F326" s="15"/>
      <c r="G326" s="15"/>
    </row>
    <row r="327" spans="2:7" hidden="1">
      <c r="B327" s="15"/>
      <c r="C327" s="15"/>
      <c r="D327" s="15"/>
      <c r="E327" s="15"/>
      <c r="F327" s="15"/>
      <c r="G327" s="15"/>
    </row>
    <row r="328" spans="2:7" hidden="1">
      <c r="B328" s="15"/>
      <c r="C328" s="15"/>
      <c r="D328" s="15"/>
      <c r="E328" s="15"/>
      <c r="F328" s="15"/>
      <c r="G328" s="15"/>
    </row>
    <row r="329" spans="2:7" hidden="1">
      <c r="B329" s="15"/>
      <c r="C329" s="15"/>
      <c r="D329" s="15"/>
      <c r="E329" s="15"/>
      <c r="F329" s="15"/>
      <c r="G329" s="15"/>
    </row>
    <row r="330" spans="2:7" hidden="1">
      <c r="B330" s="15"/>
      <c r="C330" s="15"/>
      <c r="D330" s="15"/>
      <c r="E330" s="15"/>
      <c r="F330" s="15"/>
      <c r="G330" s="15"/>
    </row>
    <row r="331" spans="2:7" hidden="1">
      <c r="B331" s="15"/>
      <c r="C331" s="15"/>
      <c r="D331" s="15"/>
      <c r="E331" s="15"/>
      <c r="F331" s="15"/>
      <c r="G331" s="15"/>
    </row>
    <row r="332" spans="2:7" hidden="1">
      <c r="B332" s="15"/>
      <c r="C332" s="15"/>
      <c r="D332" s="15"/>
      <c r="E332" s="15"/>
      <c r="F332" s="15"/>
      <c r="G332" s="15"/>
    </row>
    <row r="333" spans="2:7" hidden="1">
      <c r="B333" s="15"/>
      <c r="C333" s="15"/>
      <c r="D333" s="15"/>
      <c r="E333" s="15"/>
      <c r="F333" s="15"/>
      <c r="G333" s="15"/>
    </row>
    <row r="334" spans="2:7" hidden="1">
      <c r="B334" s="15"/>
      <c r="C334" s="15"/>
      <c r="D334" s="15"/>
      <c r="E334" s="15"/>
      <c r="F334" s="15"/>
      <c r="G334" s="15"/>
    </row>
    <row r="335" spans="2:7" hidden="1">
      <c r="B335" s="15"/>
      <c r="C335" s="15"/>
      <c r="D335" s="15"/>
      <c r="E335" s="15"/>
      <c r="F335" s="15"/>
      <c r="G335" s="15"/>
    </row>
    <row r="336" spans="2:7" hidden="1">
      <c r="B336" s="15"/>
      <c r="C336" s="15"/>
      <c r="D336" s="15"/>
      <c r="E336" s="15"/>
      <c r="F336" s="15"/>
      <c r="G336" s="15"/>
    </row>
    <row r="337" spans="2:7" hidden="1">
      <c r="B337" s="15"/>
      <c r="C337" s="15"/>
      <c r="D337" s="15"/>
      <c r="E337" s="15"/>
      <c r="F337" s="15"/>
      <c r="G337" s="15"/>
    </row>
    <row r="338" spans="2:7" hidden="1">
      <c r="B338" s="15"/>
      <c r="C338" s="15"/>
      <c r="D338" s="15"/>
      <c r="E338" s="15"/>
      <c r="F338" s="15"/>
      <c r="G338" s="15"/>
    </row>
    <row r="339" spans="2:7" hidden="1">
      <c r="B339" s="15"/>
      <c r="C339" s="15"/>
      <c r="D339" s="15"/>
      <c r="E339" s="15"/>
      <c r="F339" s="15"/>
      <c r="G339" s="15"/>
    </row>
    <row r="340" spans="2:7" hidden="1">
      <c r="B340" s="15"/>
      <c r="C340" s="15"/>
      <c r="D340" s="15"/>
      <c r="E340" s="15"/>
      <c r="F340" s="15"/>
      <c r="G340" s="15"/>
    </row>
    <row r="341" spans="2:7" hidden="1">
      <c r="B341" s="15"/>
      <c r="C341" s="15"/>
      <c r="D341" s="15"/>
      <c r="E341" s="15"/>
      <c r="F341" s="15"/>
      <c r="G341" s="15"/>
    </row>
    <row r="342" spans="2:7" hidden="1">
      <c r="B342" s="15"/>
      <c r="C342" s="15"/>
      <c r="D342" s="15"/>
      <c r="E342" s="15"/>
      <c r="F342" s="15"/>
      <c r="G342" s="15"/>
    </row>
    <row r="343" spans="2:7" hidden="1">
      <c r="B343" s="15"/>
      <c r="C343" s="15"/>
      <c r="D343" s="15"/>
      <c r="E343" s="15"/>
      <c r="F343" s="15"/>
      <c r="G343" s="15"/>
    </row>
    <row r="344" spans="2:7" hidden="1">
      <c r="B344" s="15"/>
      <c r="C344" s="15"/>
      <c r="D344" s="15"/>
      <c r="E344" s="15"/>
      <c r="F344" s="15"/>
      <c r="G344" s="15"/>
    </row>
    <row r="345" spans="2:7" hidden="1">
      <c r="B345" s="15"/>
      <c r="C345" s="15"/>
      <c r="D345" s="15"/>
      <c r="E345" s="15"/>
      <c r="F345" s="15"/>
      <c r="G345" s="15"/>
    </row>
    <row r="346" spans="2:7" hidden="1">
      <c r="B346" s="15"/>
      <c r="C346" s="15"/>
      <c r="D346" s="15"/>
      <c r="E346" s="15"/>
      <c r="F346" s="15"/>
      <c r="G346" s="15"/>
    </row>
    <row r="347" spans="2:7" hidden="1">
      <c r="B347" s="15"/>
      <c r="C347" s="15"/>
      <c r="D347" s="15"/>
      <c r="E347" s="15"/>
      <c r="F347" s="15"/>
      <c r="G347" s="15"/>
    </row>
    <row r="348" spans="2:7" hidden="1">
      <c r="B348" s="15"/>
      <c r="C348" s="15"/>
      <c r="D348" s="15"/>
      <c r="E348" s="15"/>
      <c r="F348" s="15"/>
      <c r="G348" s="15"/>
    </row>
    <row r="349" spans="2:7" hidden="1">
      <c r="B349" s="15"/>
      <c r="C349" s="15"/>
      <c r="D349" s="15"/>
      <c r="E349" s="15"/>
      <c r="F349" s="15"/>
      <c r="G349" s="15"/>
    </row>
    <row r="350" spans="2:7" hidden="1">
      <c r="B350" s="15"/>
      <c r="C350" s="15"/>
      <c r="D350" s="15"/>
      <c r="E350" s="15"/>
      <c r="F350" s="15"/>
      <c r="G350" s="15"/>
    </row>
    <row r="351" spans="2:7" hidden="1">
      <c r="B351" s="15"/>
      <c r="C351" s="15"/>
      <c r="D351" s="15"/>
      <c r="E351" s="15"/>
      <c r="F351" s="15"/>
      <c r="G351" s="15"/>
    </row>
    <row r="352" spans="2:7" hidden="1">
      <c r="B352" s="15"/>
      <c r="C352" s="15"/>
      <c r="D352" s="15"/>
      <c r="E352" s="15"/>
      <c r="F352" s="15"/>
      <c r="G352" s="15"/>
    </row>
    <row r="353" spans="2:7" hidden="1">
      <c r="B353" s="15"/>
      <c r="C353" s="15"/>
      <c r="D353" s="15"/>
      <c r="E353" s="15"/>
      <c r="F353" s="15"/>
      <c r="G353" s="15"/>
    </row>
    <row r="354" spans="2:7" hidden="1">
      <c r="B354" s="15"/>
      <c r="C354" s="15"/>
      <c r="D354" s="15"/>
      <c r="E354" s="15"/>
      <c r="F354" s="15"/>
      <c r="G354" s="15"/>
    </row>
    <row r="355" spans="2:7" hidden="1">
      <c r="B355" s="15"/>
      <c r="C355" s="15"/>
      <c r="D355" s="15"/>
      <c r="E355" s="15"/>
      <c r="F355" s="15"/>
      <c r="G355" s="15"/>
    </row>
    <row r="356" spans="2:7" hidden="1">
      <c r="B356" s="15"/>
      <c r="C356" s="15"/>
      <c r="D356" s="15"/>
      <c r="E356" s="15"/>
      <c r="F356" s="15"/>
      <c r="G356" s="15"/>
    </row>
    <row r="357" spans="2:7" hidden="1">
      <c r="B357" s="15"/>
      <c r="C357" s="15"/>
      <c r="D357" s="15"/>
      <c r="E357" s="15"/>
      <c r="F357" s="15"/>
      <c r="G357" s="15"/>
    </row>
    <row r="358" spans="2:7" hidden="1">
      <c r="B358" s="15"/>
      <c r="C358" s="15"/>
      <c r="D358" s="15"/>
      <c r="E358" s="15"/>
      <c r="F358" s="15"/>
      <c r="G358" s="15"/>
    </row>
    <row r="359" spans="2:7" hidden="1">
      <c r="B359" s="15"/>
      <c r="C359" s="15"/>
      <c r="D359" s="15"/>
      <c r="E359" s="15"/>
      <c r="F359" s="15"/>
      <c r="G359" s="15"/>
    </row>
    <row r="360" spans="2:7" hidden="1">
      <c r="B360" s="15"/>
      <c r="C360" s="15"/>
      <c r="D360" s="15"/>
      <c r="E360" s="15"/>
      <c r="F360" s="15"/>
      <c r="G360" s="15"/>
    </row>
    <row r="361" spans="2:7" hidden="1">
      <c r="B361" s="15"/>
      <c r="C361" s="15"/>
      <c r="D361" s="15"/>
      <c r="E361" s="15"/>
      <c r="F361" s="15"/>
      <c r="G361" s="15"/>
    </row>
    <row r="362" spans="2:7" hidden="1">
      <c r="B362" s="15"/>
      <c r="C362" s="15"/>
      <c r="D362" s="15"/>
      <c r="E362" s="15"/>
      <c r="F362" s="15"/>
      <c r="G362" s="15"/>
    </row>
    <row r="363" spans="2:7" hidden="1">
      <c r="B363" s="15"/>
      <c r="C363" s="15"/>
      <c r="D363" s="15"/>
      <c r="E363" s="15"/>
      <c r="F363" s="15"/>
      <c r="G363" s="15"/>
    </row>
    <row r="364" spans="2:7" hidden="1">
      <c r="B364" s="15"/>
      <c r="C364" s="15"/>
      <c r="D364" s="15"/>
      <c r="E364" s="15"/>
      <c r="F364" s="15"/>
      <c r="G364" s="15"/>
    </row>
    <row r="365" spans="2:7" hidden="1">
      <c r="B365" s="15"/>
      <c r="C365" s="15"/>
      <c r="D365" s="15"/>
      <c r="E365" s="15"/>
      <c r="F365" s="15"/>
      <c r="G365" s="15"/>
    </row>
    <row r="366" spans="2:7" hidden="1">
      <c r="B366" s="15"/>
      <c r="C366" s="15"/>
      <c r="D366" s="15"/>
      <c r="E366" s="15"/>
      <c r="F366" s="15"/>
      <c r="G366" s="15"/>
    </row>
    <row r="367" spans="2:7" hidden="1">
      <c r="B367" s="15"/>
      <c r="C367" s="15"/>
      <c r="D367" s="15"/>
      <c r="E367" s="15"/>
      <c r="F367" s="15"/>
      <c r="G367" s="15"/>
    </row>
    <row r="368" spans="2:7" hidden="1">
      <c r="B368" s="15"/>
      <c r="C368" s="15"/>
      <c r="D368" s="15"/>
      <c r="E368" s="15"/>
      <c r="F368" s="15"/>
      <c r="G368" s="15"/>
    </row>
    <row r="369" spans="2:7" hidden="1">
      <c r="B369" s="15"/>
      <c r="C369" s="15"/>
      <c r="D369" s="15"/>
      <c r="E369" s="15"/>
      <c r="F369" s="15"/>
      <c r="G369" s="15"/>
    </row>
    <row r="370" spans="2:7" hidden="1">
      <c r="B370" s="15"/>
      <c r="C370" s="15"/>
      <c r="D370" s="15"/>
      <c r="E370" s="15"/>
      <c r="F370" s="15"/>
      <c r="G370" s="15"/>
    </row>
    <row r="371" spans="2:7" hidden="1">
      <c r="B371" s="15"/>
      <c r="C371" s="15"/>
      <c r="D371" s="15"/>
      <c r="E371" s="15"/>
      <c r="F371" s="15"/>
      <c r="G371" s="15"/>
    </row>
    <row r="372" spans="2:7" hidden="1">
      <c r="B372" s="15"/>
      <c r="C372" s="15"/>
      <c r="D372" s="15"/>
      <c r="E372" s="15"/>
      <c r="F372" s="15"/>
      <c r="G372" s="15"/>
    </row>
    <row r="373" spans="2:7" hidden="1">
      <c r="B373" s="15"/>
      <c r="C373" s="15"/>
      <c r="D373" s="15"/>
      <c r="E373" s="15"/>
      <c r="F373" s="15"/>
      <c r="G373" s="15"/>
    </row>
    <row r="374" spans="2:7" hidden="1">
      <c r="B374" s="15"/>
      <c r="C374" s="15"/>
      <c r="D374" s="15"/>
      <c r="E374" s="15"/>
      <c r="F374" s="15"/>
      <c r="G374" s="15"/>
    </row>
    <row r="375" spans="2:7" hidden="1">
      <c r="B375" s="15"/>
      <c r="C375" s="15"/>
      <c r="D375" s="15"/>
      <c r="E375" s="15"/>
      <c r="F375" s="15"/>
      <c r="G375" s="15"/>
    </row>
    <row r="376" spans="2:7" hidden="1">
      <c r="B376" s="15"/>
      <c r="C376" s="15"/>
      <c r="D376" s="15"/>
      <c r="E376" s="15"/>
      <c r="F376" s="15"/>
      <c r="G376" s="15"/>
    </row>
    <row r="377" spans="2:7" hidden="1">
      <c r="B377" s="15"/>
      <c r="C377" s="15"/>
      <c r="D377" s="15"/>
      <c r="E377" s="15"/>
      <c r="F377" s="15"/>
      <c r="G377" s="15"/>
    </row>
    <row r="378" spans="2:7" hidden="1">
      <c r="B378" s="15"/>
      <c r="C378" s="15"/>
      <c r="D378" s="15"/>
      <c r="E378" s="15"/>
      <c r="F378" s="15"/>
      <c r="G378" s="15"/>
    </row>
    <row r="379" spans="2:7" hidden="1">
      <c r="B379" s="15"/>
      <c r="C379" s="15"/>
      <c r="D379" s="15"/>
      <c r="E379" s="15"/>
      <c r="F379" s="15"/>
      <c r="G379" s="15"/>
    </row>
    <row r="380" spans="2:7" hidden="1">
      <c r="B380" s="15"/>
      <c r="C380" s="15"/>
      <c r="D380" s="15"/>
      <c r="E380" s="15"/>
      <c r="F380" s="15"/>
      <c r="G380" s="15"/>
    </row>
    <row r="381" spans="2:7" hidden="1">
      <c r="B381" s="15"/>
      <c r="C381" s="15"/>
      <c r="D381" s="15"/>
      <c r="E381" s="15"/>
      <c r="F381" s="15"/>
      <c r="G381" s="15"/>
    </row>
    <row r="382" spans="2:7" hidden="1">
      <c r="B382" s="15"/>
      <c r="C382" s="15"/>
      <c r="D382" s="15"/>
      <c r="E382" s="15"/>
      <c r="F382" s="15"/>
      <c r="G382" s="15"/>
    </row>
    <row r="383" spans="2:7" hidden="1">
      <c r="B383" s="15"/>
      <c r="C383" s="15"/>
      <c r="D383" s="15"/>
      <c r="E383" s="15"/>
      <c r="F383" s="15"/>
      <c r="G383" s="15"/>
    </row>
    <row r="384" spans="2:7" hidden="1">
      <c r="B384" s="15"/>
      <c r="C384" s="15"/>
      <c r="D384" s="15"/>
      <c r="E384" s="15"/>
      <c r="F384" s="15"/>
      <c r="G384" s="15"/>
    </row>
    <row r="385" spans="2:7" hidden="1">
      <c r="B385" s="15"/>
      <c r="C385" s="15"/>
      <c r="D385" s="15"/>
      <c r="E385" s="15"/>
      <c r="F385" s="15"/>
      <c r="G385" s="15"/>
    </row>
    <row r="386" spans="2:7" hidden="1">
      <c r="B386" s="15"/>
      <c r="C386" s="15"/>
      <c r="D386" s="15"/>
      <c r="E386" s="15"/>
      <c r="F386" s="15"/>
      <c r="G386" s="15"/>
    </row>
    <row r="387" spans="2:7" hidden="1">
      <c r="B387" s="15"/>
      <c r="C387" s="15"/>
      <c r="D387" s="15"/>
      <c r="E387" s="15"/>
      <c r="F387" s="15"/>
      <c r="G387" s="15"/>
    </row>
    <row r="388" spans="2:7" hidden="1">
      <c r="B388" s="15"/>
      <c r="C388" s="15"/>
      <c r="D388" s="15"/>
      <c r="E388" s="15"/>
      <c r="F388" s="15"/>
      <c r="G388" s="15"/>
    </row>
    <row r="389" spans="2:7" hidden="1">
      <c r="B389" s="15"/>
      <c r="C389" s="15"/>
      <c r="D389" s="15"/>
      <c r="E389" s="15"/>
      <c r="F389" s="15"/>
      <c r="G389" s="15"/>
    </row>
    <row r="390" spans="2:7" hidden="1">
      <c r="B390" s="15"/>
      <c r="C390" s="15"/>
      <c r="D390" s="15"/>
      <c r="E390" s="15"/>
      <c r="F390" s="15"/>
      <c r="G390" s="15"/>
    </row>
    <row r="391" spans="2:7" hidden="1">
      <c r="B391" s="15"/>
      <c r="C391" s="15"/>
      <c r="D391" s="15"/>
      <c r="E391" s="15"/>
      <c r="F391" s="15"/>
      <c r="G391" s="15"/>
    </row>
    <row r="392" spans="2:7" hidden="1">
      <c r="B392" s="15"/>
      <c r="C392" s="15"/>
      <c r="D392" s="15"/>
      <c r="E392" s="15"/>
      <c r="F392" s="15"/>
      <c r="G392" s="15"/>
    </row>
    <row r="393" spans="2:7" hidden="1">
      <c r="B393" s="15"/>
      <c r="C393" s="15"/>
      <c r="D393" s="15"/>
      <c r="E393" s="15"/>
      <c r="F393" s="15"/>
      <c r="G393" s="15"/>
    </row>
    <row r="394" spans="2:7" hidden="1">
      <c r="B394" s="15"/>
      <c r="C394" s="15"/>
      <c r="D394" s="15"/>
      <c r="E394" s="15"/>
      <c r="F394" s="15"/>
      <c r="G394" s="15"/>
    </row>
    <row r="395" spans="2:7" hidden="1">
      <c r="B395" s="15"/>
      <c r="C395" s="15"/>
      <c r="D395" s="15"/>
      <c r="E395" s="15"/>
      <c r="F395" s="15"/>
      <c r="G395" s="15"/>
    </row>
    <row r="396" spans="2:7" hidden="1">
      <c r="B396" s="15"/>
      <c r="C396" s="15"/>
      <c r="D396" s="15"/>
      <c r="E396" s="15"/>
      <c r="F396" s="15"/>
      <c r="G396" s="15"/>
    </row>
    <row r="397" spans="2:7" hidden="1">
      <c r="B397" s="15"/>
      <c r="C397" s="15"/>
      <c r="D397" s="15"/>
      <c r="E397" s="15"/>
      <c r="F397" s="15"/>
      <c r="G397" s="15"/>
    </row>
    <row r="398" spans="2:7" hidden="1">
      <c r="B398" s="15"/>
      <c r="C398" s="15"/>
      <c r="D398" s="15"/>
      <c r="E398" s="15"/>
      <c r="F398" s="15"/>
      <c r="G398" s="15"/>
    </row>
    <row r="399" spans="2:7" hidden="1">
      <c r="B399" s="15"/>
      <c r="C399" s="15"/>
      <c r="D399" s="15"/>
      <c r="E399" s="15"/>
      <c r="F399" s="15"/>
      <c r="G399" s="15"/>
    </row>
    <row r="400" spans="2:7" hidden="1">
      <c r="B400" s="15"/>
      <c r="C400" s="15"/>
      <c r="D400" s="15"/>
      <c r="E400" s="15"/>
      <c r="F400" s="15"/>
      <c r="G400" s="15"/>
    </row>
    <row r="401" spans="2:7" hidden="1">
      <c r="B401" s="15"/>
      <c r="C401" s="15"/>
      <c r="D401" s="15"/>
      <c r="E401" s="15"/>
      <c r="F401" s="15"/>
      <c r="G401" s="15"/>
    </row>
    <row r="402" spans="2:7" hidden="1">
      <c r="B402" s="15"/>
      <c r="C402" s="15"/>
      <c r="D402" s="15"/>
      <c r="E402" s="15"/>
      <c r="F402" s="15"/>
      <c r="G402" s="15"/>
    </row>
    <row r="403" spans="2:7" hidden="1">
      <c r="B403" s="15"/>
      <c r="C403" s="15"/>
      <c r="D403" s="15"/>
      <c r="E403" s="15"/>
      <c r="F403" s="15"/>
      <c r="G403" s="15"/>
    </row>
    <row r="404" spans="2:7" hidden="1">
      <c r="B404" s="15"/>
      <c r="C404" s="15"/>
      <c r="D404" s="15"/>
      <c r="E404" s="15"/>
      <c r="F404" s="15"/>
      <c r="G404" s="15"/>
    </row>
    <row r="405" spans="2:7" hidden="1">
      <c r="B405" s="15"/>
      <c r="C405" s="15"/>
      <c r="D405" s="15"/>
      <c r="E405" s="15"/>
      <c r="F405" s="15"/>
      <c r="G405" s="15"/>
    </row>
    <row r="406" spans="2:7" hidden="1">
      <c r="B406" s="15"/>
      <c r="C406" s="15"/>
      <c r="D406" s="15"/>
      <c r="E406" s="15"/>
      <c r="F406" s="15"/>
      <c r="G406" s="15"/>
    </row>
    <row r="407" spans="2:7" hidden="1">
      <c r="B407" s="15"/>
      <c r="C407" s="15"/>
      <c r="D407" s="15"/>
      <c r="E407" s="15"/>
      <c r="F407" s="15"/>
      <c r="G407" s="15"/>
    </row>
    <row r="408" spans="2:7" hidden="1">
      <c r="B408" s="15"/>
      <c r="C408" s="15"/>
      <c r="D408" s="15"/>
      <c r="E408" s="15"/>
      <c r="F408" s="15"/>
      <c r="G408" s="15"/>
    </row>
    <row r="409" spans="2:7" hidden="1">
      <c r="B409" s="15"/>
      <c r="C409" s="15"/>
      <c r="D409" s="15"/>
      <c r="E409" s="15"/>
      <c r="F409" s="15"/>
      <c r="G409" s="15"/>
    </row>
    <row r="410" spans="2:7" hidden="1">
      <c r="B410" s="15"/>
      <c r="C410" s="15"/>
      <c r="D410" s="15"/>
      <c r="E410" s="15"/>
      <c r="F410" s="15"/>
      <c r="G410" s="15"/>
    </row>
    <row r="411" spans="2:7" hidden="1">
      <c r="B411" s="15"/>
      <c r="C411" s="15"/>
      <c r="D411" s="15"/>
      <c r="E411" s="15"/>
      <c r="F411" s="15"/>
      <c r="G411" s="15"/>
    </row>
    <row r="412" spans="2:7" hidden="1">
      <c r="B412" s="15"/>
      <c r="C412" s="15"/>
      <c r="D412" s="15"/>
      <c r="E412" s="15"/>
      <c r="F412" s="15"/>
      <c r="G412" s="15"/>
    </row>
    <row r="413" spans="2:7" hidden="1">
      <c r="B413" s="15"/>
      <c r="C413" s="15"/>
      <c r="D413" s="15"/>
      <c r="E413" s="15"/>
      <c r="F413" s="15"/>
      <c r="G413" s="15"/>
    </row>
    <row r="414" spans="2:7" hidden="1">
      <c r="B414" s="15"/>
      <c r="C414" s="15"/>
      <c r="D414" s="15"/>
      <c r="E414" s="15"/>
      <c r="F414" s="15"/>
      <c r="G414" s="15"/>
    </row>
    <row r="415" spans="2:7" hidden="1">
      <c r="B415" s="15"/>
      <c r="C415" s="15"/>
      <c r="D415" s="15"/>
      <c r="E415" s="15"/>
      <c r="F415" s="15"/>
      <c r="G415" s="15"/>
    </row>
    <row r="416" spans="2:7" hidden="1">
      <c r="B416" s="15"/>
      <c r="C416" s="15"/>
      <c r="D416" s="15"/>
      <c r="E416" s="15"/>
      <c r="F416" s="15"/>
      <c r="G416" s="15"/>
    </row>
    <row r="417" spans="2:7" hidden="1">
      <c r="B417" s="15"/>
      <c r="C417" s="15"/>
      <c r="D417" s="15"/>
      <c r="E417" s="15"/>
      <c r="F417" s="15"/>
      <c r="G417" s="15"/>
    </row>
    <row r="418" spans="2:7" hidden="1">
      <c r="B418" s="15"/>
      <c r="C418" s="15"/>
      <c r="D418" s="15"/>
      <c r="E418" s="15"/>
      <c r="F418" s="15"/>
      <c r="G418" s="15"/>
    </row>
    <row r="419" spans="2:7" hidden="1">
      <c r="B419" s="15"/>
      <c r="C419" s="15"/>
      <c r="D419" s="15"/>
      <c r="E419" s="15"/>
      <c r="F419" s="15"/>
      <c r="G419" s="15"/>
    </row>
    <row r="420" spans="2:7" hidden="1">
      <c r="B420" s="15"/>
      <c r="C420" s="15"/>
      <c r="D420" s="15"/>
      <c r="E420" s="15"/>
      <c r="F420" s="15"/>
      <c r="G420" s="15"/>
    </row>
    <row r="421" spans="2:7" hidden="1">
      <c r="B421" s="15"/>
      <c r="C421" s="15"/>
      <c r="D421" s="15"/>
      <c r="E421" s="15"/>
      <c r="F421" s="15"/>
      <c r="G421" s="15"/>
    </row>
    <row r="422" spans="2:7" hidden="1">
      <c r="B422" s="15"/>
      <c r="C422" s="15"/>
      <c r="D422" s="15"/>
      <c r="E422" s="15"/>
      <c r="F422" s="15"/>
      <c r="G422" s="15"/>
    </row>
    <row r="423" spans="2:7" hidden="1">
      <c r="B423" s="15"/>
      <c r="C423" s="15"/>
      <c r="D423" s="15"/>
      <c r="E423" s="15"/>
      <c r="F423" s="15"/>
      <c r="G423" s="15"/>
    </row>
    <row r="424" spans="2:7" hidden="1">
      <c r="B424" s="15"/>
      <c r="C424" s="15"/>
      <c r="D424" s="15"/>
      <c r="E424" s="15"/>
      <c r="F424" s="15"/>
      <c r="G424" s="15"/>
    </row>
    <row r="425" spans="2:7" hidden="1">
      <c r="B425" s="15"/>
      <c r="C425" s="15"/>
      <c r="D425" s="15"/>
      <c r="E425" s="15"/>
      <c r="F425" s="15"/>
      <c r="G425" s="15"/>
    </row>
    <row r="426" spans="2:7" hidden="1">
      <c r="B426" s="15"/>
      <c r="C426" s="15"/>
      <c r="D426" s="15"/>
      <c r="E426" s="15"/>
      <c r="F426" s="15"/>
      <c r="G426" s="15"/>
    </row>
    <row r="427" spans="2:7" hidden="1">
      <c r="B427" s="15"/>
      <c r="C427" s="15"/>
      <c r="D427" s="15"/>
      <c r="E427" s="15"/>
      <c r="F427" s="15"/>
      <c r="G427" s="15"/>
    </row>
    <row r="428" spans="2:7" hidden="1">
      <c r="B428" s="15"/>
      <c r="C428" s="15"/>
      <c r="D428" s="15"/>
      <c r="E428" s="15"/>
      <c r="F428" s="15"/>
      <c r="G428" s="15"/>
    </row>
    <row r="429" spans="2:7" hidden="1">
      <c r="B429" s="15"/>
      <c r="C429" s="15"/>
      <c r="D429" s="15"/>
      <c r="E429" s="15"/>
      <c r="F429" s="15"/>
      <c r="G429" s="15"/>
    </row>
    <row r="430" spans="2:7" hidden="1">
      <c r="B430" s="15"/>
      <c r="C430" s="15"/>
      <c r="D430" s="15"/>
      <c r="E430" s="15"/>
      <c r="F430" s="15"/>
      <c r="G430" s="15"/>
    </row>
    <row r="431" spans="2:7" hidden="1">
      <c r="B431" s="15"/>
      <c r="C431" s="15"/>
      <c r="D431" s="15"/>
      <c r="E431" s="15"/>
      <c r="F431" s="15"/>
      <c r="G431" s="15"/>
    </row>
    <row r="432" spans="2:7" hidden="1">
      <c r="B432" s="15"/>
      <c r="C432" s="15"/>
      <c r="D432" s="15"/>
      <c r="E432" s="15"/>
      <c r="F432" s="15"/>
      <c r="G432" s="15"/>
    </row>
    <row r="433" spans="2:7" hidden="1">
      <c r="B433" s="15"/>
      <c r="C433" s="15"/>
      <c r="D433" s="15"/>
      <c r="E433" s="15"/>
      <c r="F433" s="15"/>
      <c r="G433" s="15"/>
    </row>
    <row r="434" spans="2:7" hidden="1">
      <c r="B434" s="15"/>
      <c r="C434" s="15"/>
      <c r="D434" s="15"/>
      <c r="E434" s="15"/>
      <c r="F434" s="15"/>
      <c r="G434" s="15"/>
    </row>
    <row r="435" spans="2:7" hidden="1">
      <c r="B435" s="15"/>
      <c r="C435" s="15"/>
      <c r="D435" s="15"/>
      <c r="E435" s="15"/>
      <c r="F435" s="15"/>
      <c r="G435" s="15"/>
    </row>
    <row r="436" spans="2:7" hidden="1">
      <c r="B436" s="15"/>
      <c r="C436" s="15"/>
      <c r="D436" s="15"/>
      <c r="E436" s="15"/>
      <c r="F436" s="15"/>
      <c r="G436" s="15"/>
    </row>
    <row r="437" spans="2:7" hidden="1">
      <c r="B437" s="15"/>
      <c r="C437" s="15"/>
      <c r="D437" s="15"/>
      <c r="E437" s="15"/>
      <c r="F437" s="15"/>
      <c r="G437" s="15"/>
    </row>
    <row r="438" spans="2:7" hidden="1">
      <c r="B438" s="15"/>
      <c r="C438" s="15"/>
      <c r="D438" s="15"/>
      <c r="E438" s="15"/>
      <c r="F438" s="15"/>
      <c r="G438" s="15"/>
    </row>
    <row r="439" spans="2:7" hidden="1">
      <c r="B439" s="15"/>
      <c r="C439" s="15"/>
      <c r="D439" s="15"/>
      <c r="E439" s="15"/>
      <c r="F439" s="15"/>
      <c r="G439" s="15"/>
    </row>
    <row r="440" spans="2:7" hidden="1">
      <c r="B440" s="15"/>
      <c r="C440" s="15"/>
      <c r="D440" s="15"/>
      <c r="E440" s="15"/>
      <c r="F440" s="15"/>
      <c r="G440" s="15"/>
    </row>
    <row r="441" spans="2:7" hidden="1">
      <c r="B441" s="15"/>
      <c r="C441" s="15"/>
      <c r="D441" s="15"/>
      <c r="E441" s="15"/>
      <c r="F441" s="15"/>
      <c r="G441" s="15"/>
    </row>
    <row r="442" spans="2:7" hidden="1">
      <c r="B442" s="15"/>
      <c r="C442" s="15"/>
      <c r="D442" s="15"/>
      <c r="E442" s="15"/>
      <c r="F442" s="15"/>
      <c r="G442" s="15"/>
    </row>
    <row r="443" spans="2:7" hidden="1">
      <c r="B443" s="15"/>
      <c r="C443" s="15"/>
      <c r="D443" s="15"/>
      <c r="E443" s="15"/>
      <c r="F443" s="15"/>
      <c r="G443" s="15"/>
    </row>
    <row r="444" spans="2:7" hidden="1">
      <c r="B444" s="15"/>
      <c r="C444" s="15"/>
      <c r="D444" s="15"/>
      <c r="E444" s="15"/>
      <c r="F444" s="15"/>
      <c r="G444" s="15"/>
    </row>
    <row r="445" spans="2:7" hidden="1">
      <c r="B445" s="15"/>
      <c r="C445" s="15"/>
      <c r="D445" s="15"/>
      <c r="E445" s="15"/>
      <c r="F445" s="15"/>
      <c r="G445" s="15"/>
    </row>
    <row r="446" spans="2:7" hidden="1">
      <c r="B446" s="15"/>
      <c r="C446" s="15"/>
      <c r="D446" s="15"/>
      <c r="E446" s="15"/>
      <c r="F446" s="15"/>
      <c r="G446" s="15"/>
    </row>
    <row r="447" spans="2:7" hidden="1">
      <c r="B447" s="15"/>
      <c r="C447" s="15"/>
      <c r="D447" s="15"/>
      <c r="E447" s="15"/>
      <c r="F447" s="15"/>
      <c r="G447" s="15"/>
    </row>
    <row r="448" spans="2:7" hidden="1">
      <c r="B448" s="15"/>
      <c r="C448" s="15"/>
      <c r="D448" s="15"/>
      <c r="E448" s="15"/>
      <c r="F448" s="15"/>
      <c r="G448" s="15"/>
    </row>
    <row r="449" spans="2:7" hidden="1">
      <c r="B449" s="15"/>
      <c r="C449" s="15"/>
      <c r="D449" s="15"/>
      <c r="E449" s="15"/>
      <c r="F449" s="15"/>
      <c r="G449" s="15"/>
    </row>
    <row r="450" spans="2:7" hidden="1">
      <c r="B450" s="15"/>
      <c r="C450" s="15"/>
      <c r="D450" s="15"/>
      <c r="E450" s="15"/>
      <c r="F450" s="15"/>
      <c r="G450" s="15"/>
    </row>
    <row r="451" spans="2:7" hidden="1">
      <c r="B451" s="15"/>
      <c r="C451" s="15"/>
      <c r="D451" s="15"/>
      <c r="E451" s="15"/>
      <c r="F451" s="15"/>
      <c r="G451" s="15"/>
    </row>
    <row r="452" spans="2:7" hidden="1">
      <c r="B452" s="15"/>
      <c r="C452" s="15"/>
      <c r="D452" s="15"/>
      <c r="E452" s="15"/>
      <c r="F452" s="15"/>
      <c r="G452" s="15"/>
    </row>
    <row r="453" spans="2:7" hidden="1">
      <c r="B453" s="15"/>
      <c r="C453" s="15"/>
      <c r="D453" s="15"/>
      <c r="E453" s="15"/>
      <c r="F453" s="15"/>
      <c r="G453" s="15"/>
    </row>
    <row r="454" spans="2:7" hidden="1">
      <c r="B454" s="15"/>
      <c r="C454" s="15"/>
      <c r="D454" s="15"/>
      <c r="E454" s="15"/>
      <c r="F454" s="15"/>
      <c r="G454" s="15"/>
    </row>
    <row r="455" spans="2:7" hidden="1">
      <c r="B455" s="15"/>
      <c r="C455" s="15"/>
      <c r="D455" s="15"/>
      <c r="E455" s="15"/>
      <c r="F455" s="15"/>
      <c r="G455" s="15"/>
    </row>
    <row r="456" spans="2:7" hidden="1">
      <c r="B456" s="15"/>
      <c r="C456" s="15"/>
      <c r="D456" s="15"/>
      <c r="E456" s="15"/>
      <c r="F456" s="15"/>
      <c r="G456" s="15"/>
    </row>
    <row r="457" spans="2:7" hidden="1">
      <c r="B457" s="15"/>
      <c r="C457" s="15"/>
      <c r="D457" s="15"/>
      <c r="E457" s="15"/>
      <c r="F457" s="15"/>
      <c r="G457" s="15"/>
    </row>
    <row r="458" spans="2:7" hidden="1">
      <c r="B458" s="15"/>
      <c r="C458" s="15"/>
      <c r="D458" s="15"/>
      <c r="E458" s="15"/>
      <c r="F458" s="15"/>
      <c r="G458" s="15"/>
    </row>
    <row r="459" spans="2:7" hidden="1">
      <c r="B459" s="15"/>
      <c r="C459" s="15"/>
      <c r="D459" s="15"/>
      <c r="E459" s="15"/>
      <c r="F459" s="15"/>
      <c r="G459" s="15"/>
    </row>
    <row r="460" spans="2:7" hidden="1">
      <c r="B460" s="15"/>
      <c r="C460" s="15"/>
      <c r="D460" s="15"/>
      <c r="E460" s="15"/>
      <c r="F460" s="15"/>
      <c r="G460" s="15"/>
    </row>
    <row r="461" spans="2:7" hidden="1">
      <c r="B461" s="15"/>
      <c r="C461" s="15"/>
      <c r="D461" s="15"/>
      <c r="E461" s="15"/>
      <c r="F461" s="15"/>
      <c r="G461" s="15"/>
    </row>
    <row r="462" spans="2:7" hidden="1">
      <c r="B462" s="15"/>
      <c r="C462" s="15"/>
      <c r="D462" s="15"/>
      <c r="E462" s="15"/>
      <c r="F462" s="15"/>
      <c r="G462" s="15"/>
    </row>
    <row r="463" spans="2:7" hidden="1">
      <c r="B463" s="15"/>
      <c r="C463" s="15"/>
      <c r="D463" s="15"/>
      <c r="E463" s="15"/>
      <c r="F463" s="15"/>
      <c r="G463" s="15"/>
    </row>
    <row r="464" spans="2:7" hidden="1">
      <c r="B464" s="15"/>
      <c r="C464" s="15"/>
      <c r="D464" s="15"/>
      <c r="E464" s="15"/>
      <c r="F464" s="15"/>
      <c r="G464" s="15"/>
    </row>
    <row r="465" spans="2:7" hidden="1">
      <c r="B465" s="15"/>
      <c r="C465" s="15"/>
      <c r="D465" s="15"/>
      <c r="E465" s="15"/>
      <c r="F465" s="15"/>
      <c r="G465" s="15"/>
    </row>
    <row r="466" spans="2:7" hidden="1">
      <c r="B466" s="15"/>
      <c r="C466" s="15"/>
      <c r="D466" s="15"/>
      <c r="E466" s="15"/>
      <c r="F466" s="15"/>
      <c r="G466" s="15"/>
    </row>
    <row r="467" spans="2:7" hidden="1">
      <c r="B467" s="15"/>
      <c r="C467" s="15"/>
      <c r="D467" s="15"/>
      <c r="E467" s="15"/>
      <c r="F467" s="15"/>
      <c r="G467" s="15"/>
    </row>
    <row r="468" spans="2:7" hidden="1">
      <c r="B468" s="15"/>
      <c r="C468" s="15"/>
      <c r="D468" s="15"/>
      <c r="E468" s="15"/>
      <c r="F468" s="15"/>
      <c r="G468" s="15"/>
    </row>
    <row r="469" spans="2:7" hidden="1">
      <c r="B469" s="15"/>
      <c r="C469" s="15"/>
      <c r="D469" s="15"/>
      <c r="E469" s="15"/>
      <c r="F469" s="15"/>
      <c r="G469" s="15"/>
    </row>
    <row r="470" spans="2:7" hidden="1">
      <c r="B470" s="15"/>
      <c r="C470" s="15"/>
      <c r="D470" s="15"/>
      <c r="E470" s="15"/>
      <c r="F470" s="15"/>
      <c r="G470" s="15"/>
    </row>
    <row r="471" spans="2:7" hidden="1">
      <c r="B471" s="15"/>
      <c r="C471" s="15"/>
      <c r="D471" s="15"/>
      <c r="E471" s="15"/>
      <c r="F471" s="15"/>
      <c r="G471" s="15"/>
    </row>
    <row r="472" spans="2:7" hidden="1">
      <c r="B472" s="15"/>
      <c r="C472" s="15"/>
      <c r="D472" s="15"/>
      <c r="E472" s="15"/>
      <c r="F472" s="15"/>
      <c r="G472" s="15"/>
    </row>
    <row r="473" spans="2:7" hidden="1">
      <c r="B473" s="15"/>
      <c r="C473" s="15"/>
      <c r="D473" s="15"/>
      <c r="E473" s="15"/>
      <c r="F473" s="15"/>
      <c r="G473" s="15"/>
    </row>
    <row r="474" spans="2:7" hidden="1">
      <c r="B474" s="15"/>
      <c r="C474" s="15"/>
      <c r="D474" s="15"/>
      <c r="E474" s="15"/>
      <c r="F474" s="15"/>
      <c r="G474" s="15"/>
    </row>
    <row r="475" spans="2:7" hidden="1">
      <c r="B475" s="15"/>
      <c r="C475" s="15"/>
      <c r="D475" s="15"/>
      <c r="E475" s="15"/>
      <c r="F475" s="15"/>
      <c r="G475" s="15"/>
    </row>
    <row r="476" spans="2:7" hidden="1">
      <c r="B476" s="15"/>
      <c r="C476" s="15"/>
      <c r="D476" s="15"/>
      <c r="E476" s="15"/>
      <c r="F476" s="15"/>
      <c r="G476" s="15"/>
    </row>
    <row r="477" spans="2:7" hidden="1">
      <c r="B477" s="15"/>
      <c r="C477" s="15"/>
      <c r="D477" s="15"/>
      <c r="E477" s="15"/>
      <c r="F477" s="15"/>
      <c r="G477" s="15"/>
    </row>
    <row r="478" spans="2:7" hidden="1">
      <c r="B478" s="15"/>
      <c r="C478" s="15"/>
      <c r="D478" s="15"/>
      <c r="E478" s="15"/>
      <c r="F478" s="15"/>
      <c r="G478" s="15"/>
    </row>
    <row r="479" spans="2:7" hidden="1">
      <c r="B479" s="15"/>
      <c r="C479" s="15"/>
      <c r="D479" s="15"/>
      <c r="E479" s="15"/>
      <c r="F479" s="15"/>
      <c r="G479" s="15"/>
    </row>
    <row r="480" spans="2:7" hidden="1">
      <c r="B480" s="15"/>
      <c r="C480" s="15"/>
      <c r="D480" s="15"/>
      <c r="E480" s="15"/>
      <c r="F480" s="15"/>
      <c r="G480" s="15"/>
    </row>
    <row r="481" spans="2:7" hidden="1">
      <c r="B481" s="15"/>
      <c r="C481" s="15"/>
      <c r="D481" s="15"/>
      <c r="E481" s="15"/>
      <c r="F481" s="15"/>
      <c r="G481" s="15"/>
    </row>
    <row r="482" spans="2:7" hidden="1">
      <c r="B482" s="15"/>
      <c r="C482" s="15"/>
      <c r="D482" s="15"/>
      <c r="E482" s="15"/>
      <c r="F482" s="15"/>
      <c r="G482" s="15"/>
    </row>
    <row r="483" spans="2:7" hidden="1">
      <c r="B483" s="15"/>
      <c r="C483" s="15"/>
      <c r="D483" s="15"/>
      <c r="E483" s="15"/>
      <c r="F483" s="15"/>
      <c r="G483" s="15"/>
    </row>
    <row r="484" spans="2:7" hidden="1">
      <c r="B484" s="15"/>
      <c r="C484" s="15"/>
      <c r="D484" s="15"/>
      <c r="E484" s="15"/>
      <c r="F484" s="15"/>
      <c r="G484" s="15"/>
    </row>
    <row r="485" spans="2:7" hidden="1">
      <c r="B485" s="15"/>
      <c r="C485" s="15"/>
      <c r="D485" s="15"/>
      <c r="E485" s="15"/>
      <c r="F485" s="15"/>
      <c r="G485" s="15"/>
    </row>
    <row r="486" spans="2:7" hidden="1">
      <c r="B486" s="15"/>
      <c r="C486" s="15"/>
      <c r="D486" s="15"/>
      <c r="E486" s="15"/>
      <c r="F486" s="15"/>
      <c r="G486" s="15"/>
    </row>
    <row r="487" spans="2:7" hidden="1">
      <c r="B487" s="15"/>
      <c r="C487" s="15"/>
      <c r="D487" s="15"/>
      <c r="E487" s="15"/>
      <c r="F487" s="15"/>
      <c r="G487" s="15"/>
    </row>
    <row r="488" spans="2:7" hidden="1">
      <c r="B488" s="15"/>
      <c r="C488" s="15"/>
      <c r="D488" s="15"/>
      <c r="E488" s="15"/>
      <c r="F488" s="15"/>
      <c r="G488" s="15"/>
    </row>
    <row r="489" spans="2:7" hidden="1">
      <c r="B489" s="15"/>
      <c r="C489" s="15"/>
      <c r="D489" s="15"/>
      <c r="E489" s="15"/>
      <c r="F489" s="15"/>
      <c r="G489" s="15"/>
    </row>
    <row r="490" spans="2:7" hidden="1">
      <c r="B490" s="15"/>
      <c r="C490" s="15"/>
      <c r="D490" s="15"/>
      <c r="E490" s="15"/>
      <c r="F490" s="15"/>
      <c r="G490" s="15"/>
    </row>
    <row r="491" spans="2:7" hidden="1">
      <c r="B491" s="15"/>
      <c r="C491" s="15"/>
      <c r="D491" s="15"/>
      <c r="E491" s="15"/>
      <c r="F491" s="15"/>
      <c r="G491" s="15"/>
    </row>
    <row r="492" spans="2:7" hidden="1">
      <c r="B492" s="15"/>
      <c r="C492" s="15"/>
      <c r="D492" s="15"/>
      <c r="E492" s="15"/>
      <c r="F492" s="15"/>
      <c r="G492" s="15"/>
    </row>
    <row r="493" spans="2:7" hidden="1">
      <c r="B493" s="15"/>
      <c r="C493" s="15"/>
      <c r="D493" s="15"/>
      <c r="E493" s="15"/>
      <c r="F493" s="15"/>
      <c r="G493" s="15"/>
    </row>
    <row r="494" spans="2:7" hidden="1">
      <c r="B494" s="15"/>
      <c r="C494" s="15"/>
      <c r="D494" s="15"/>
      <c r="E494" s="15"/>
      <c r="F494" s="15"/>
      <c r="G494" s="15"/>
    </row>
    <row r="495" spans="2:7" hidden="1">
      <c r="B495" s="15"/>
      <c r="C495" s="15"/>
      <c r="D495" s="15"/>
      <c r="E495" s="15"/>
      <c r="F495" s="15"/>
      <c r="G495" s="15"/>
    </row>
    <row r="496" spans="2:7" hidden="1">
      <c r="B496" s="15"/>
      <c r="C496" s="15"/>
      <c r="D496" s="15"/>
      <c r="E496" s="15"/>
      <c r="F496" s="15"/>
      <c r="G496" s="15"/>
    </row>
    <row r="497" spans="2:7" hidden="1">
      <c r="B497" s="15"/>
      <c r="C497" s="15"/>
      <c r="D497" s="15"/>
      <c r="E497" s="15"/>
      <c r="F497" s="15"/>
      <c r="G497" s="15"/>
    </row>
    <row r="498" spans="2:7" hidden="1">
      <c r="B498" s="15"/>
      <c r="C498" s="15"/>
      <c r="D498" s="15"/>
      <c r="E498" s="15"/>
      <c r="F498" s="15"/>
      <c r="G498" s="15"/>
    </row>
    <row r="499" spans="2:7" hidden="1">
      <c r="B499" s="15"/>
      <c r="C499" s="15"/>
      <c r="D499" s="15"/>
      <c r="E499" s="15"/>
      <c r="F499" s="15"/>
      <c r="G499" s="15"/>
    </row>
    <row r="500" spans="2:7" hidden="1">
      <c r="B500" s="15"/>
      <c r="C500" s="15"/>
      <c r="D500" s="15"/>
      <c r="E500" s="15"/>
      <c r="F500" s="15"/>
      <c r="G500" s="15"/>
    </row>
    <row r="501" spans="2:7" hidden="1">
      <c r="B501" s="15"/>
      <c r="C501" s="15"/>
      <c r="D501" s="15"/>
      <c r="E501" s="15"/>
      <c r="F501" s="15"/>
      <c r="G501" s="15"/>
    </row>
    <row r="502" spans="2:7" hidden="1">
      <c r="B502" s="15"/>
      <c r="C502" s="15"/>
      <c r="D502" s="15"/>
      <c r="E502" s="15"/>
      <c r="F502" s="15"/>
      <c r="G502" s="15"/>
    </row>
    <row r="503" spans="2:7" hidden="1">
      <c r="B503" s="15"/>
      <c r="C503" s="15"/>
      <c r="D503" s="15"/>
      <c r="E503" s="15"/>
      <c r="F503" s="15"/>
      <c r="G503" s="15"/>
    </row>
    <row r="504" spans="2:7" hidden="1">
      <c r="B504" s="15"/>
      <c r="C504" s="15"/>
      <c r="D504" s="15"/>
      <c r="E504" s="15"/>
      <c r="F504" s="15"/>
      <c r="G504" s="15"/>
    </row>
    <row r="505" spans="2:7" hidden="1">
      <c r="B505" s="15"/>
      <c r="C505" s="15"/>
      <c r="D505" s="15"/>
      <c r="E505" s="15"/>
      <c r="F505" s="15"/>
      <c r="G505" s="15"/>
    </row>
    <row r="506" spans="2:7" hidden="1">
      <c r="B506" s="15"/>
      <c r="C506" s="15"/>
      <c r="D506" s="15"/>
      <c r="E506" s="15"/>
      <c r="F506" s="15"/>
      <c r="G506" s="15"/>
    </row>
    <row r="507" spans="2:7" hidden="1">
      <c r="B507" s="15"/>
      <c r="C507" s="15"/>
      <c r="D507" s="15"/>
      <c r="E507" s="15"/>
      <c r="F507" s="15"/>
      <c r="G507" s="15"/>
    </row>
    <row r="508" spans="2:7" hidden="1">
      <c r="B508" s="15"/>
      <c r="C508" s="15"/>
      <c r="D508" s="15"/>
      <c r="E508" s="15"/>
      <c r="F508" s="15"/>
      <c r="G508" s="15"/>
    </row>
    <row r="509" spans="2:7" hidden="1">
      <c r="B509" s="15"/>
      <c r="C509" s="15"/>
      <c r="D509" s="15"/>
      <c r="E509" s="15"/>
      <c r="F509" s="15"/>
      <c r="G509" s="15"/>
    </row>
    <row r="510" spans="2:7" hidden="1">
      <c r="B510" s="15"/>
      <c r="C510" s="15"/>
      <c r="D510" s="15"/>
      <c r="E510" s="15"/>
      <c r="F510" s="15"/>
      <c r="G510" s="15"/>
    </row>
    <row r="511" spans="2:7" hidden="1">
      <c r="B511" s="15"/>
      <c r="C511" s="15"/>
      <c r="D511" s="15"/>
      <c r="E511" s="15"/>
      <c r="F511" s="15"/>
      <c r="G511" s="15"/>
    </row>
    <row r="512" spans="2:7" hidden="1">
      <c r="B512" s="15"/>
      <c r="C512" s="15"/>
      <c r="D512" s="15"/>
      <c r="E512" s="15"/>
      <c r="F512" s="15"/>
      <c r="G512" s="15"/>
    </row>
    <row r="513" spans="2:7" hidden="1">
      <c r="B513" s="15"/>
      <c r="C513" s="15"/>
      <c r="D513" s="15"/>
      <c r="E513" s="15"/>
      <c r="F513" s="15"/>
      <c r="G513" s="15"/>
    </row>
    <row r="514" spans="2:7" hidden="1">
      <c r="B514" s="15"/>
      <c r="C514" s="15"/>
      <c r="D514" s="15"/>
      <c r="E514" s="15"/>
      <c r="F514" s="15"/>
      <c r="G514" s="15"/>
    </row>
    <row r="515" spans="2:7" hidden="1">
      <c r="B515" s="15"/>
      <c r="C515" s="15"/>
      <c r="D515" s="15"/>
      <c r="E515" s="15"/>
      <c r="F515" s="15"/>
      <c r="G515" s="15"/>
    </row>
    <row r="516" spans="2:7" hidden="1">
      <c r="B516" s="15"/>
      <c r="C516" s="15"/>
      <c r="D516" s="15"/>
      <c r="E516" s="15"/>
      <c r="F516" s="15"/>
      <c r="G516" s="15"/>
    </row>
    <row r="517" spans="2:7" hidden="1">
      <c r="B517" s="15"/>
      <c r="C517" s="15"/>
      <c r="D517" s="15"/>
      <c r="E517" s="15"/>
      <c r="F517" s="15"/>
      <c r="G517" s="15"/>
    </row>
    <row r="518" spans="2:7" hidden="1">
      <c r="B518" s="15"/>
      <c r="C518" s="15"/>
      <c r="D518" s="15"/>
      <c r="E518" s="15"/>
      <c r="F518" s="15"/>
      <c r="G518" s="15"/>
    </row>
    <row r="519" spans="2:7" hidden="1">
      <c r="B519" s="15"/>
      <c r="C519" s="15"/>
      <c r="D519" s="15"/>
      <c r="E519" s="15"/>
      <c r="F519" s="15"/>
      <c r="G519" s="15"/>
    </row>
    <row r="520" spans="2:7" hidden="1">
      <c r="B520" s="15"/>
      <c r="C520" s="15"/>
      <c r="D520" s="15"/>
      <c r="E520" s="15"/>
      <c r="F520" s="15"/>
      <c r="G520" s="15"/>
    </row>
    <row r="521" spans="2:7" hidden="1">
      <c r="B521" s="15"/>
      <c r="C521" s="15"/>
      <c r="D521" s="15"/>
      <c r="E521" s="15"/>
      <c r="F521" s="15"/>
      <c r="G521" s="15"/>
    </row>
    <row r="522" spans="2:7" hidden="1">
      <c r="B522" s="15"/>
      <c r="C522" s="15"/>
      <c r="D522" s="15"/>
      <c r="E522" s="15"/>
      <c r="F522" s="15"/>
      <c r="G522" s="15"/>
    </row>
    <row r="523" spans="2:7" hidden="1">
      <c r="B523" s="15"/>
      <c r="C523" s="15"/>
      <c r="D523" s="15"/>
      <c r="E523" s="15"/>
      <c r="F523" s="15"/>
      <c r="G523" s="15"/>
    </row>
    <row r="524" spans="2:7" hidden="1">
      <c r="B524" s="15"/>
      <c r="C524" s="15"/>
      <c r="D524" s="15"/>
      <c r="E524" s="15"/>
      <c r="F524" s="15"/>
      <c r="G524" s="15"/>
    </row>
    <row r="525" spans="2:7" hidden="1">
      <c r="B525" s="15"/>
      <c r="C525" s="15"/>
      <c r="D525" s="15"/>
      <c r="E525" s="15"/>
      <c r="F525" s="15"/>
      <c r="G525" s="15"/>
    </row>
    <row r="526" spans="2:7" hidden="1">
      <c r="B526" s="15"/>
      <c r="C526" s="15"/>
      <c r="D526" s="15"/>
      <c r="E526" s="15"/>
      <c r="F526" s="15"/>
      <c r="G526" s="15"/>
    </row>
    <row r="527" spans="2:7" hidden="1">
      <c r="B527" s="15"/>
      <c r="C527" s="15"/>
      <c r="D527" s="15"/>
      <c r="E527" s="15"/>
      <c r="F527" s="15"/>
      <c r="G527" s="15"/>
    </row>
    <row r="528" spans="2:7" hidden="1">
      <c r="B528" s="15"/>
      <c r="C528" s="15"/>
      <c r="D528" s="15"/>
      <c r="E528" s="15"/>
      <c r="F528" s="15"/>
      <c r="G528" s="15"/>
    </row>
    <row r="529" spans="2:7" hidden="1">
      <c r="B529" s="15"/>
      <c r="C529" s="15"/>
      <c r="D529" s="15"/>
      <c r="E529" s="15"/>
      <c r="F529" s="15"/>
      <c r="G529" s="15"/>
    </row>
    <row r="530" spans="2:7" hidden="1">
      <c r="B530" s="15"/>
      <c r="C530" s="15"/>
      <c r="D530" s="15"/>
      <c r="E530" s="15"/>
      <c r="F530" s="15"/>
      <c r="G530" s="15"/>
    </row>
    <row r="531" spans="2:7" hidden="1">
      <c r="B531" s="15"/>
      <c r="C531" s="15"/>
      <c r="D531" s="15"/>
      <c r="E531" s="15"/>
      <c r="F531" s="15"/>
      <c r="G531" s="15"/>
    </row>
    <row r="532" spans="2:7" hidden="1">
      <c r="B532" s="15"/>
      <c r="C532" s="15"/>
      <c r="D532" s="15"/>
      <c r="E532" s="15"/>
      <c r="F532" s="15"/>
      <c r="G532" s="15"/>
    </row>
    <row r="533" spans="2:7" hidden="1">
      <c r="B533" s="15"/>
      <c r="C533" s="15"/>
      <c r="D533" s="15"/>
      <c r="E533" s="15"/>
      <c r="F533" s="15"/>
      <c r="G533" s="15"/>
    </row>
    <row r="534" spans="2:7" hidden="1">
      <c r="B534" s="15"/>
      <c r="C534" s="15"/>
      <c r="D534" s="15"/>
      <c r="E534" s="15"/>
      <c r="F534" s="15"/>
      <c r="G534" s="15"/>
    </row>
    <row r="535" spans="2:7" hidden="1">
      <c r="B535" s="15"/>
      <c r="C535" s="15"/>
      <c r="D535" s="15"/>
      <c r="E535" s="15"/>
      <c r="F535" s="15"/>
      <c r="G535" s="15"/>
    </row>
    <row r="536" spans="2:7" hidden="1">
      <c r="B536" s="15"/>
      <c r="C536" s="15"/>
      <c r="D536" s="15"/>
      <c r="E536" s="15"/>
      <c r="F536" s="15"/>
      <c r="G536" s="15"/>
    </row>
    <row r="537" spans="2:7" hidden="1">
      <c r="B537" s="15"/>
      <c r="C537" s="15"/>
      <c r="D537" s="15"/>
      <c r="E537" s="15"/>
      <c r="F537" s="15"/>
      <c r="G537" s="15"/>
    </row>
    <row r="538" spans="2:7" hidden="1">
      <c r="B538" s="15"/>
      <c r="C538" s="15"/>
      <c r="D538" s="15"/>
      <c r="E538" s="15"/>
      <c r="F538" s="15"/>
      <c r="G538" s="15"/>
    </row>
    <row r="539" spans="2:7" hidden="1">
      <c r="B539" s="15"/>
      <c r="C539" s="15"/>
      <c r="D539" s="15"/>
      <c r="E539" s="15"/>
      <c r="F539" s="15"/>
      <c r="G539" s="15"/>
    </row>
    <row r="540" spans="2:7" hidden="1">
      <c r="B540" s="15"/>
      <c r="C540" s="15"/>
      <c r="D540" s="15"/>
      <c r="E540" s="15"/>
      <c r="F540" s="15"/>
      <c r="G540" s="15"/>
    </row>
    <row r="541" spans="2:7" hidden="1">
      <c r="B541" s="15"/>
      <c r="C541" s="15"/>
      <c r="D541" s="15"/>
      <c r="E541" s="15"/>
      <c r="F541" s="15"/>
      <c r="G541" s="15"/>
    </row>
    <row r="542" spans="2:7" hidden="1">
      <c r="B542" s="15"/>
      <c r="C542" s="15"/>
      <c r="D542" s="15"/>
      <c r="E542" s="15"/>
      <c r="F542" s="15"/>
      <c r="G542" s="15"/>
    </row>
    <row r="543" spans="2:7" hidden="1">
      <c r="B543" s="15"/>
      <c r="C543" s="15"/>
      <c r="D543" s="15"/>
      <c r="E543" s="15"/>
      <c r="F543" s="15"/>
      <c r="G543" s="15"/>
    </row>
    <row r="544" spans="2:7" hidden="1">
      <c r="B544" s="15"/>
      <c r="C544" s="15"/>
      <c r="D544" s="15"/>
      <c r="E544" s="15"/>
      <c r="F544" s="15"/>
      <c r="G544" s="15"/>
    </row>
    <row r="545" spans="2:7" hidden="1">
      <c r="B545" s="15"/>
      <c r="C545" s="15"/>
      <c r="D545" s="15"/>
      <c r="E545" s="15"/>
      <c r="F545" s="15"/>
      <c r="G545" s="15"/>
    </row>
    <row r="546" spans="2:7" hidden="1">
      <c r="B546" s="15"/>
      <c r="C546" s="15"/>
      <c r="D546" s="15"/>
      <c r="E546" s="15"/>
      <c r="F546" s="15"/>
      <c r="G546" s="15"/>
    </row>
    <row r="547" spans="2:7" hidden="1">
      <c r="B547" s="15"/>
      <c r="C547" s="15"/>
      <c r="D547" s="15"/>
      <c r="E547" s="15"/>
      <c r="F547" s="15"/>
      <c r="G547" s="15"/>
    </row>
    <row r="548" spans="2:7" hidden="1">
      <c r="B548" s="15"/>
      <c r="C548" s="15"/>
      <c r="D548" s="15"/>
      <c r="E548" s="15"/>
      <c r="F548" s="15"/>
      <c r="G548" s="15"/>
    </row>
    <row r="549" spans="2:7" hidden="1">
      <c r="B549" s="15"/>
      <c r="C549" s="15"/>
      <c r="D549" s="15"/>
      <c r="E549" s="15"/>
      <c r="F549" s="15"/>
      <c r="G549" s="15"/>
    </row>
    <row r="550" spans="2:7" hidden="1">
      <c r="B550" s="15"/>
      <c r="C550" s="15"/>
      <c r="D550" s="15"/>
      <c r="E550" s="15"/>
      <c r="F550" s="15"/>
      <c r="G550" s="15"/>
    </row>
    <row r="551" spans="2:7" hidden="1">
      <c r="B551" s="15"/>
      <c r="C551" s="15"/>
      <c r="D551" s="15"/>
      <c r="E551" s="15"/>
      <c r="F551" s="15"/>
      <c r="G551" s="15"/>
    </row>
    <row r="552" spans="2:7" hidden="1">
      <c r="B552" s="15"/>
      <c r="C552" s="15"/>
      <c r="D552" s="15"/>
      <c r="E552" s="15"/>
      <c r="F552" s="15"/>
      <c r="G552" s="15"/>
    </row>
    <row r="553" spans="2:7" hidden="1">
      <c r="B553" s="15"/>
      <c r="C553" s="15"/>
      <c r="D553" s="15"/>
      <c r="E553" s="15"/>
      <c r="F553" s="15"/>
      <c r="G553" s="15"/>
    </row>
    <row r="554" spans="2:7" hidden="1">
      <c r="B554" s="15"/>
      <c r="C554" s="15"/>
      <c r="D554" s="15"/>
      <c r="E554" s="15"/>
      <c r="F554" s="15"/>
      <c r="G554" s="15"/>
    </row>
    <row r="555" spans="2:7" hidden="1">
      <c r="B555" s="15"/>
      <c r="C555" s="15"/>
      <c r="D555" s="15"/>
      <c r="E555" s="15"/>
      <c r="F555" s="15"/>
      <c r="G555" s="15"/>
    </row>
    <row r="556" spans="2:7" hidden="1">
      <c r="B556" s="15"/>
      <c r="C556" s="15"/>
      <c r="D556" s="15"/>
      <c r="E556" s="15"/>
      <c r="F556" s="15"/>
      <c r="G556" s="15"/>
    </row>
    <row r="557" spans="2:7" hidden="1">
      <c r="B557" s="15"/>
      <c r="C557" s="15"/>
      <c r="D557" s="15"/>
      <c r="E557" s="15"/>
      <c r="F557" s="15"/>
      <c r="G557" s="15"/>
    </row>
    <row r="558" spans="2:7" hidden="1">
      <c r="B558" s="15"/>
      <c r="C558" s="15"/>
      <c r="D558" s="15"/>
      <c r="E558" s="15"/>
      <c r="F558" s="15"/>
      <c r="G558" s="15"/>
    </row>
    <row r="559" spans="2:7" hidden="1">
      <c r="B559" s="15"/>
      <c r="C559" s="15"/>
      <c r="D559" s="15"/>
      <c r="E559" s="15"/>
      <c r="F559" s="15"/>
      <c r="G559" s="15"/>
    </row>
    <row r="560" spans="2:7" hidden="1">
      <c r="B560" s="15"/>
      <c r="C560" s="15"/>
      <c r="D560" s="15"/>
      <c r="E560" s="15"/>
      <c r="F560" s="15"/>
      <c r="G560" s="15"/>
    </row>
    <row r="561" spans="2:7" hidden="1">
      <c r="B561" s="15"/>
      <c r="C561" s="15"/>
      <c r="D561" s="15"/>
      <c r="E561" s="15"/>
      <c r="F561" s="15"/>
      <c r="G561" s="15"/>
    </row>
    <row r="562" spans="2:7" hidden="1">
      <c r="B562" s="15"/>
      <c r="C562" s="15"/>
      <c r="D562" s="15"/>
      <c r="E562" s="15"/>
      <c r="F562" s="15"/>
      <c r="G562" s="15"/>
    </row>
    <row r="563" spans="2:7" hidden="1">
      <c r="B563" s="15"/>
      <c r="C563" s="15"/>
      <c r="D563" s="15"/>
      <c r="E563" s="15"/>
      <c r="F563" s="15"/>
      <c r="G563" s="15"/>
    </row>
    <row r="564" spans="2:7" hidden="1">
      <c r="B564" s="15"/>
      <c r="C564" s="15"/>
      <c r="D564" s="15"/>
      <c r="E564" s="15"/>
      <c r="F564" s="15"/>
      <c r="G564" s="15"/>
    </row>
    <row r="565" spans="2:7" hidden="1">
      <c r="B565" s="15"/>
      <c r="C565" s="15"/>
      <c r="D565" s="15"/>
      <c r="E565" s="15"/>
      <c r="F565" s="15"/>
      <c r="G565" s="15"/>
    </row>
    <row r="566" spans="2:7" hidden="1">
      <c r="B566" s="15"/>
      <c r="C566" s="15"/>
      <c r="D566" s="15"/>
      <c r="E566" s="15"/>
      <c r="F566" s="15"/>
      <c r="G566" s="15"/>
    </row>
    <row r="567" spans="2:7" hidden="1">
      <c r="B567" s="15"/>
      <c r="C567" s="15"/>
      <c r="D567" s="15"/>
      <c r="E567" s="15"/>
      <c r="F567" s="15"/>
      <c r="G567" s="15"/>
    </row>
    <row r="568" spans="2:7" hidden="1">
      <c r="B568" s="15"/>
      <c r="C568" s="15"/>
      <c r="D568" s="15"/>
      <c r="E568" s="15"/>
      <c r="F568" s="15"/>
      <c r="G568" s="15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0A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3" s="1" customFormat="1">
      <c r="A1" s="2" t="s">
        <v>0</v>
      </c>
      <c r="B1" s="63" t="s">
        <v>4604</v>
      </c>
    </row>
    <row r="2" spans="1:23" s="1" customFormat="1">
      <c r="A2" s="2" t="s">
        <v>1</v>
      </c>
      <c r="B2" s="9" t="s">
        <v>3591</v>
      </c>
    </row>
    <row r="3" spans="1:23" s="1" customFormat="1">
      <c r="A3" s="2" t="s">
        <v>2</v>
      </c>
      <c r="B3" s="20" t="s">
        <v>3592</v>
      </c>
    </row>
    <row r="4" spans="1:23" s="1" customFormat="1">
      <c r="A4" s="2" t="s">
        <v>3</v>
      </c>
      <c r="B4" s="64" t="s">
        <v>165</v>
      </c>
    </row>
    <row r="5" spans="1:23" ht="18.75">
      <c r="A5" s="85" t="s">
        <v>114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7"/>
    </row>
    <row r="6" spans="1:23" s="15" customFormat="1">
      <c r="A6" s="32" t="s">
        <v>92</v>
      </c>
      <c r="B6" s="33" t="s">
        <v>46</v>
      </c>
      <c r="C6" s="35" t="s">
        <v>115</v>
      </c>
      <c r="D6" s="33" t="s">
        <v>48</v>
      </c>
      <c r="E6" s="33" t="s">
        <v>49</v>
      </c>
      <c r="F6" s="33" t="s">
        <v>67</v>
      </c>
      <c r="G6" s="33" t="s">
        <v>68</v>
      </c>
      <c r="H6" s="33" t="s">
        <v>50</v>
      </c>
      <c r="I6" s="33" t="s">
        <v>51</v>
      </c>
      <c r="J6" s="33" t="s">
        <v>52</v>
      </c>
      <c r="K6" s="33" t="s">
        <v>155</v>
      </c>
      <c r="L6" s="33" t="s">
        <v>156</v>
      </c>
      <c r="M6" s="33" t="s">
        <v>53</v>
      </c>
      <c r="N6" s="33" t="s">
        <v>69</v>
      </c>
      <c r="O6" s="33" t="s">
        <v>54</v>
      </c>
      <c r="P6" s="34" t="s">
        <v>151</v>
      </c>
      <c r="Q6" s="13"/>
      <c r="R6" s="13"/>
      <c r="S6" s="13"/>
      <c r="T6" s="13"/>
      <c r="U6" s="13"/>
      <c r="V6" s="13"/>
      <c r="W6" s="13"/>
    </row>
    <row r="7" spans="1:23" s="15" customFormat="1">
      <c r="A7" s="102" t="s">
        <v>4605</v>
      </c>
      <c r="B7" s="103" t="s">
        <v>4605</v>
      </c>
      <c r="C7" s="103" t="s">
        <v>4605</v>
      </c>
      <c r="D7" s="103" t="s">
        <v>4605</v>
      </c>
      <c r="E7" s="103" t="s">
        <v>4605</v>
      </c>
      <c r="F7" s="21" t="s">
        <v>70</v>
      </c>
      <c r="G7" s="21" t="s">
        <v>71</v>
      </c>
      <c r="H7" s="103" t="s">
        <v>4605</v>
      </c>
      <c r="I7" s="21" t="s">
        <v>7</v>
      </c>
      <c r="J7" s="21" t="s">
        <v>7</v>
      </c>
      <c r="K7" s="21" t="s">
        <v>152</v>
      </c>
      <c r="L7" s="103" t="s">
        <v>4605</v>
      </c>
      <c r="M7" s="21" t="s">
        <v>6</v>
      </c>
      <c r="N7" s="21" t="s">
        <v>7</v>
      </c>
      <c r="O7" s="21" t="s">
        <v>7</v>
      </c>
      <c r="P7" s="22" t="s">
        <v>7</v>
      </c>
      <c r="Q7" s="13"/>
      <c r="R7" s="13"/>
      <c r="S7" s="13"/>
      <c r="T7" s="13"/>
      <c r="U7" s="13"/>
      <c r="V7" s="13"/>
      <c r="W7" s="13"/>
    </row>
    <row r="8" spans="1:23" s="17" customFormat="1" ht="20.25">
      <c r="A8" s="104" t="s">
        <v>4605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24" t="s">
        <v>76</v>
      </c>
      <c r="Q8" s="13"/>
      <c r="R8" s="13"/>
      <c r="S8" s="13"/>
      <c r="T8" s="13"/>
      <c r="U8" s="13"/>
      <c r="V8" s="13"/>
      <c r="W8" s="13"/>
    </row>
    <row r="9" spans="1:23" s="17" customFormat="1" ht="20.25">
      <c r="A9" s="18" t="s">
        <v>116</v>
      </c>
      <c r="B9" s="105" t="s">
        <v>4605</v>
      </c>
      <c r="C9" s="105" t="s">
        <v>4605</v>
      </c>
      <c r="D9" s="105" t="s">
        <v>4605</v>
      </c>
      <c r="E9" s="105" t="s">
        <v>4605</v>
      </c>
      <c r="F9" s="105" t="s">
        <v>4605</v>
      </c>
      <c r="G9" s="105" t="s">
        <v>4605</v>
      </c>
      <c r="H9" s="105" t="s">
        <v>4605</v>
      </c>
      <c r="I9" s="105" t="s">
        <v>4605</v>
      </c>
      <c r="J9" s="105" t="s">
        <v>4605</v>
      </c>
      <c r="K9" s="53">
        <v>0</v>
      </c>
      <c r="L9" s="105" t="s">
        <v>4605</v>
      </c>
      <c r="M9" s="53">
        <v>0</v>
      </c>
      <c r="N9" s="105" t="s">
        <v>4605</v>
      </c>
      <c r="O9" s="54">
        <v>0</v>
      </c>
      <c r="P9" s="54">
        <v>0</v>
      </c>
      <c r="Q9" s="13"/>
      <c r="R9" s="13"/>
      <c r="S9" s="13"/>
      <c r="T9" s="13"/>
      <c r="U9" s="13"/>
      <c r="V9" s="13"/>
      <c r="W9" s="13"/>
    </row>
    <row r="10" spans="1:23">
      <c r="A10" s="57" t="s">
        <v>173</v>
      </c>
      <c r="B10" s="109" t="s">
        <v>4605</v>
      </c>
      <c r="C10" s="109" t="s">
        <v>4605</v>
      </c>
      <c r="D10" s="110" t="s">
        <v>4605</v>
      </c>
      <c r="E10" s="110" t="s">
        <v>4605</v>
      </c>
      <c r="F10" s="110" t="s">
        <v>4605</v>
      </c>
      <c r="G10" s="59">
        <v>0</v>
      </c>
      <c r="H10" s="110" t="s">
        <v>4605</v>
      </c>
      <c r="I10" s="110" t="s">
        <v>4605</v>
      </c>
      <c r="J10" s="58">
        <v>0</v>
      </c>
      <c r="K10" s="59">
        <v>0</v>
      </c>
      <c r="L10" s="110" t="s">
        <v>4605</v>
      </c>
      <c r="M10" s="59">
        <v>0</v>
      </c>
      <c r="N10" s="110" t="s">
        <v>4605</v>
      </c>
      <c r="O10" s="58">
        <v>0</v>
      </c>
      <c r="P10" s="58">
        <v>0</v>
      </c>
    </row>
    <row r="11" spans="1:23">
      <c r="A11" s="57" t="s">
        <v>1926</v>
      </c>
      <c r="B11" s="109" t="s">
        <v>4605</v>
      </c>
      <c r="C11" s="109" t="s">
        <v>4605</v>
      </c>
      <c r="D11" s="110" t="s">
        <v>4605</v>
      </c>
      <c r="E11" s="110" t="s">
        <v>4605</v>
      </c>
      <c r="F11" s="110" t="s">
        <v>4605</v>
      </c>
      <c r="G11" s="59">
        <v>0</v>
      </c>
      <c r="H11" s="110" t="s">
        <v>4605</v>
      </c>
      <c r="I11" s="110" t="s">
        <v>4605</v>
      </c>
      <c r="J11" s="58">
        <v>0</v>
      </c>
      <c r="K11" s="59">
        <v>0</v>
      </c>
      <c r="L11" s="110" t="s">
        <v>4605</v>
      </c>
      <c r="M11" s="59">
        <v>0</v>
      </c>
      <c r="N11" s="110" t="s">
        <v>4605</v>
      </c>
      <c r="O11" s="58">
        <v>0</v>
      </c>
      <c r="P11" s="58">
        <v>0</v>
      </c>
    </row>
    <row r="12" spans="1:23">
      <c r="A12" t="s">
        <v>182</v>
      </c>
      <c r="B12" t="s">
        <v>182</v>
      </c>
      <c r="C12" s="109" t="s">
        <v>4605</v>
      </c>
      <c r="D12" t="s">
        <v>182</v>
      </c>
      <c r="E12" s="110" t="s">
        <v>4605</v>
      </c>
      <c r="F12" s="110" t="s">
        <v>4605</v>
      </c>
      <c r="G12" s="55">
        <v>0</v>
      </c>
      <c r="H12" t="s">
        <v>182</v>
      </c>
      <c r="I12" s="56">
        <v>0</v>
      </c>
      <c r="J12" s="56">
        <v>0</v>
      </c>
      <c r="K12" s="55">
        <v>0</v>
      </c>
      <c r="L12" s="55">
        <v>0</v>
      </c>
      <c r="M12" s="55">
        <v>0</v>
      </c>
      <c r="N12" s="56">
        <v>0</v>
      </c>
      <c r="O12" s="56">
        <v>0</v>
      </c>
      <c r="P12" s="56">
        <v>0</v>
      </c>
    </row>
    <row r="13" spans="1:23">
      <c r="A13" s="57" t="s">
        <v>1927</v>
      </c>
      <c r="B13" s="109" t="s">
        <v>4605</v>
      </c>
      <c r="C13" s="109" t="s">
        <v>4605</v>
      </c>
      <c r="D13" s="110" t="s">
        <v>4605</v>
      </c>
      <c r="E13" s="110" t="s">
        <v>4605</v>
      </c>
      <c r="F13" s="110" t="s">
        <v>4605</v>
      </c>
      <c r="G13" s="59">
        <v>0</v>
      </c>
      <c r="H13" s="110" t="s">
        <v>4605</v>
      </c>
      <c r="I13" s="110" t="s">
        <v>4605</v>
      </c>
      <c r="J13" s="58">
        <v>0</v>
      </c>
      <c r="K13" s="59">
        <v>0</v>
      </c>
      <c r="L13" s="110" t="s">
        <v>4605</v>
      </c>
      <c r="M13" s="59">
        <v>0</v>
      </c>
      <c r="N13" s="110" t="s">
        <v>4605</v>
      </c>
      <c r="O13" s="58">
        <v>0</v>
      </c>
      <c r="P13" s="58">
        <v>0</v>
      </c>
    </row>
    <row r="14" spans="1:23">
      <c r="A14" t="s">
        <v>182</v>
      </c>
      <c r="B14" t="s">
        <v>182</v>
      </c>
      <c r="C14" s="109" t="s">
        <v>4605</v>
      </c>
      <c r="D14" t="s">
        <v>182</v>
      </c>
      <c r="E14" s="110" t="s">
        <v>4605</v>
      </c>
      <c r="F14" s="110" t="s">
        <v>4605</v>
      </c>
      <c r="G14" s="55">
        <v>0</v>
      </c>
      <c r="H14" t="s">
        <v>182</v>
      </c>
      <c r="I14" s="56">
        <v>0</v>
      </c>
      <c r="J14" s="56">
        <v>0</v>
      </c>
      <c r="K14" s="55">
        <v>0</v>
      </c>
      <c r="L14" s="55">
        <v>0</v>
      </c>
      <c r="M14" s="55">
        <v>0</v>
      </c>
      <c r="N14" s="56">
        <v>0</v>
      </c>
      <c r="O14" s="56">
        <v>0</v>
      </c>
      <c r="P14" s="56">
        <v>0</v>
      </c>
    </row>
    <row r="15" spans="1:23">
      <c r="A15" s="57" t="s">
        <v>1928</v>
      </c>
      <c r="B15" s="109" t="s">
        <v>4605</v>
      </c>
      <c r="C15" s="109" t="s">
        <v>4605</v>
      </c>
      <c r="D15" s="110" t="s">
        <v>4605</v>
      </c>
      <c r="E15" s="110" t="s">
        <v>4605</v>
      </c>
      <c r="F15" s="110" t="s">
        <v>4605</v>
      </c>
      <c r="G15" s="59">
        <v>0</v>
      </c>
      <c r="H15" s="110" t="s">
        <v>4605</v>
      </c>
      <c r="I15" s="110" t="s">
        <v>4605</v>
      </c>
      <c r="J15" s="58">
        <v>0</v>
      </c>
      <c r="K15" s="59">
        <v>0</v>
      </c>
      <c r="L15" s="110" t="s">
        <v>4605</v>
      </c>
      <c r="M15" s="59">
        <v>0</v>
      </c>
      <c r="N15" s="110" t="s">
        <v>4605</v>
      </c>
      <c r="O15" s="58">
        <v>0</v>
      </c>
      <c r="P15" s="58">
        <v>0</v>
      </c>
    </row>
    <row r="16" spans="1:23">
      <c r="A16" s="57" t="s">
        <v>1929</v>
      </c>
      <c r="B16" s="109" t="s">
        <v>4605</v>
      </c>
      <c r="C16" s="109" t="s">
        <v>4605</v>
      </c>
      <c r="D16" s="110" t="s">
        <v>4605</v>
      </c>
      <c r="E16" s="110" t="s">
        <v>4605</v>
      </c>
      <c r="F16" s="110" t="s">
        <v>4605</v>
      </c>
      <c r="G16" s="59">
        <v>0</v>
      </c>
      <c r="H16" s="110" t="s">
        <v>4605</v>
      </c>
      <c r="I16" s="110" t="s">
        <v>4605</v>
      </c>
      <c r="J16" s="58">
        <v>0</v>
      </c>
      <c r="K16" s="59">
        <v>0</v>
      </c>
      <c r="L16" s="110" t="s">
        <v>4605</v>
      </c>
      <c r="M16" s="59">
        <v>0</v>
      </c>
      <c r="N16" s="110" t="s">
        <v>4605</v>
      </c>
      <c r="O16" s="58">
        <v>0</v>
      </c>
      <c r="P16" s="58">
        <v>0</v>
      </c>
    </row>
    <row r="17" spans="1:16">
      <c r="A17" t="s">
        <v>182</v>
      </c>
      <c r="B17" t="s">
        <v>182</v>
      </c>
      <c r="C17" s="109" t="s">
        <v>4605</v>
      </c>
      <c r="D17" t="s">
        <v>182</v>
      </c>
      <c r="E17" s="110" t="s">
        <v>4605</v>
      </c>
      <c r="F17" s="110" t="s">
        <v>4605</v>
      </c>
      <c r="G17" s="55">
        <v>0</v>
      </c>
      <c r="H17" t="s">
        <v>182</v>
      </c>
      <c r="I17" s="56">
        <v>0</v>
      </c>
      <c r="J17" s="56">
        <v>0</v>
      </c>
      <c r="K17" s="55">
        <v>0</v>
      </c>
      <c r="L17" s="55">
        <v>0</v>
      </c>
      <c r="M17" s="55">
        <v>0</v>
      </c>
      <c r="N17" s="56">
        <v>0</v>
      </c>
      <c r="O17" s="56">
        <v>0</v>
      </c>
      <c r="P17" s="56">
        <v>0</v>
      </c>
    </row>
    <row r="18" spans="1:16">
      <c r="A18" s="57" t="s">
        <v>1930</v>
      </c>
      <c r="B18" s="109" t="s">
        <v>4605</v>
      </c>
      <c r="C18" s="109" t="s">
        <v>4605</v>
      </c>
      <c r="D18" s="110" t="s">
        <v>4605</v>
      </c>
      <c r="E18" s="110" t="s">
        <v>4605</v>
      </c>
      <c r="F18" s="110" t="s">
        <v>4605</v>
      </c>
      <c r="G18" s="59">
        <v>0</v>
      </c>
      <c r="H18" s="110" t="s">
        <v>4605</v>
      </c>
      <c r="I18" s="110" t="s">
        <v>4605</v>
      </c>
      <c r="J18" s="58">
        <v>0</v>
      </c>
      <c r="K18" s="59">
        <v>0</v>
      </c>
      <c r="L18" s="110" t="s">
        <v>4605</v>
      </c>
      <c r="M18" s="59">
        <v>0</v>
      </c>
      <c r="N18" s="110" t="s">
        <v>4605</v>
      </c>
      <c r="O18" s="58">
        <v>0</v>
      </c>
      <c r="P18" s="58">
        <v>0</v>
      </c>
    </row>
    <row r="19" spans="1:16">
      <c r="A19" t="s">
        <v>182</v>
      </c>
      <c r="B19" t="s">
        <v>182</v>
      </c>
      <c r="C19" s="109" t="s">
        <v>4605</v>
      </c>
      <c r="D19" t="s">
        <v>182</v>
      </c>
      <c r="E19" s="110" t="s">
        <v>4605</v>
      </c>
      <c r="F19" s="110" t="s">
        <v>4605</v>
      </c>
      <c r="G19" s="55">
        <v>0</v>
      </c>
      <c r="H19" t="s">
        <v>182</v>
      </c>
      <c r="I19" s="56">
        <v>0</v>
      </c>
      <c r="J19" s="56">
        <v>0</v>
      </c>
      <c r="K19" s="55">
        <v>0</v>
      </c>
      <c r="L19" s="55">
        <v>0</v>
      </c>
      <c r="M19" s="55">
        <v>0</v>
      </c>
      <c r="N19" s="56">
        <v>0</v>
      </c>
      <c r="O19" s="56">
        <v>0</v>
      </c>
      <c r="P19" s="56">
        <v>0</v>
      </c>
    </row>
    <row r="20" spans="1:16">
      <c r="A20" s="57" t="s">
        <v>1931</v>
      </c>
      <c r="B20" s="109" t="s">
        <v>4605</v>
      </c>
      <c r="C20" s="109" t="s">
        <v>4605</v>
      </c>
      <c r="D20" s="110" t="s">
        <v>4605</v>
      </c>
      <c r="E20" s="110" t="s">
        <v>4605</v>
      </c>
      <c r="F20" s="110" t="s">
        <v>4605</v>
      </c>
      <c r="G20" s="59">
        <v>0</v>
      </c>
      <c r="H20" s="110" t="s">
        <v>4605</v>
      </c>
      <c r="I20" s="110" t="s">
        <v>4605</v>
      </c>
      <c r="J20" s="58">
        <v>0</v>
      </c>
      <c r="K20" s="59">
        <v>0</v>
      </c>
      <c r="L20" s="110" t="s">
        <v>4605</v>
      </c>
      <c r="M20" s="59">
        <v>0</v>
      </c>
      <c r="N20" s="110" t="s">
        <v>4605</v>
      </c>
      <c r="O20" s="58">
        <v>0</v>
      </c>
      <c r="P20" s="58">
        <v>0</v>
      </c>
    </row>
    <row r="21" spans="1:16">
      <c r="A21" t="s">
        <v>182</v>
      </c>
      <c r="B21" t="s">
        <v>182</v>
      </c>
      <c r="C21" s="109" t="s">
        <v>4605</v>
      </c>
      <c r="D21" t="s">
        <v>182</v>
      </c>
      <c r="E21" s="110" t="s">
        <v>4605</v>
      </c>
      <c r="F21" s="110" t="s">
        <v>4605</v>
      </c>
      <c r="G21" s="55">
        <v>0</v>
      </c>
      <c r="H21" t="s">
        <v>182</v>
      </c>
      <c r="I21" s="56">
        <v>0</v>
      </c>
      <c r="J21" s="56">
        <v>0</v>
      </c>
      <c r="K21" s="55">
        <v>0</v>
      </c>
      <c r="L21" s="55">
        <v>0</v>
      </c>
      <c r="M21" s="55">
        <v>0</v>
      </c>
      <c r="N21" s="56">
        <v>0</v>
      </c>
      <c r="O21" s="56">
        <v>0</v>
      </c>
      <c r="P21" s="56">
        <v>0</v>
      </c>
    </row>
    <row r="22" spans="1:16">
      <c r="A22" s="57" t="s">
        <v>1932</v>
      </c>
      <c r="B22" s="109" t="s">
        <v>4605</v>
      </c>
      <c r="C22" s="109" t="s">
        <v>4605</v>
      </c>
      <c r="D22" s="110" t="s">
        <v>4605</v>
      </c>
      <c r="E22" s="110" t="s">
        <v>4605</v>
      </c>
      <c r="F22" s="110" t="s">
        <v>4605</v>
      </c>
      <c r="G22" s="59">
        <v>0</v>
      </c>
      <c r="H22" s="110" t="s">
        <v>4605</v>
      </c>
      <c r="I22" s="110" t="s">
        <v>4605</v>
      </c>
      <c r="J22" s="58">
        <v>0</v>
      </c>
      <c r="K22" s="59">
        <v>0</v>
      </c>
      <c r="L22" s="110" t="s">
        <v>4605</v>
      </c>
      <c r="M22" s="59">
        <v>0</v>
      </c>
      <c r="N22" s="110" t="s">
        <v>4605</v>
      </c>
      <c r="O22" s="58">
        <v>0</v>
      </c>
      <c r="P22" s="58">
        <v>0</v>
      </c>
    </row>
    <row r="23" spans="1:16">
      <c r="A23" t="s">
        <v>182</v>
      </c>
      <c r="B23" t="s">
        <v>182</v>
      </c>
      <c r="C23" s="109" t="s">
        <v>4605</v>
      </c>
      <c r="D23" t="s">
        <v>182</v>
      </c>
      <c r="E23" s="110" t="s">
        <v>4605</v>
      </c>
      <c r="F23" s="110" t="s">
        <v>4605</v>
      </c>
      <c r="G23" s="55">
        <v>0</v>
      </c>
      <c r="H23" t="s">
        <v>182</v>
      </c>
      <c r="I23" s="56">
        <v>0</v>
      </c>
      <c r="J23" s="56">
        <v>0</v>
      </c>
      <c r="K23" s="55">
        <v>0</v>
      </c>
      <c r="L23" s="55">
        <v>0</v>
      </c>
      <c r="M23" s="55">
        <v>0</v>
      </c>
      <c r="N23" s="56">
        <v>0</v>
      </c>
      <c r="O23" s="56">
        <v>0</v>
      </c>
      <c r="P23" s="56">
        <v>0</v>
      </c>
    </row>
    <row r="24" spans="1:16">
      <c r="A24" s="57" t="s">
        <v>204</v>
      </c>
      <c r="B24" s="109" t="s">
        <v>4605</v>
      </c>
      <c r="C24" s="109" t="s">
        <v>4605</v>
      </c>
      <c r="D24" s="110" t="s">
        <v>4605</v>
      </c>
      <c r="E24" s="110" t="s">
        <v>4605</v>
      </c>
      <c r="F24" s="110" t="s">
        <v>4605</v>
      </c>
      <c r="G24" s="59">
        <v>0</v>
      </c>
      <c r="H24" s="110" t="s">
        <v>4605</v>
      </c>
      <c r="I24" s="110" t="s">
        <v>4605</v>
      </c>
      <c r="J24" s="58">
        <v>0</v>
      </c>
      <c r="K24" s="59">
        <v>0</v>
      </c>
      <c r="L24" s="110" t="s">
        <v>4605</v>
      </c>
      <c r="M24" s="59">
        <v>0</v>
      </c>
      <c r="N24" s="110" t="s">
        <v>4605</v>
      </c>
      <c r="O24" s="58">
        <v>0</v>
      </c>
      <c r="P24" s="58">
        <v>0</v>
      </c>
    </row>
    <row r="25" spans="1:16">
      <c r="A25" s="57" t="s">
        <v>1926</v>
      </c>
      <c r="B25" s="109" t="s">
        <v>4605</v>
      </c>
      <c r="C25" s="109" t="s">
        <v>4605</v>
      </c>
      <c r="D25" s="110" t="s">
        <v>4605</v>
      </c>
      <c r="E25" s="110" t="s">
        <v>4605</v>
      </c>
      <c r="F25" s="110" t="s">
        <v>4605</v>
      </c>
      <c r="G25" s="59">
        <v>0</v>
      </c>
      <c r="H25" s="110" t="s">
        <v>4605</v>
      </c>
      <c r="I25" s="110" t="s">
        <v>4605</v>
      </c>
      <c r="J25" s="58">
        <v>0</v>
      </c>
      <c r="K25" s="59">
        <v>0</v>
      </c>
      <c r="L25" s="110" t="s">
        <v>4605</v>
      </c>
      <c r="M25" s="59">
        <v>0</v>
      </c>
      <c r="N25" s="110" t="s">
        <v>4605</v>
      </c>
      <c r="O25" s="58">
        <v>0</v>
      </c>
      <c r="P25" s="58">
        <v>0</v>
      </c>
    </row>
    <row r="26" spans="1:16">
      <c r="A26" t="s">
        <v>182</v>
      </c>
      <c r="B26" t="s">
        <v>182</v>
      </c>
      <c r="C26" s="109" t="s">
        <v>4605</v>
      </c>
      <c r="D26" t="s">
        <v>182</v>
      </c>
      <c r="E26" s="110" t="s">
        <v>4605</v>
      </c>
      <c r="F26" s="110" t="s">
        <v>4605</v>
      </c>
      <c r="G26" s="55">
        <v>0</v>
      </c>
      <c r="H26" t="s">
        <v>182</v>
      </c>
      <c r="I26" s="56">
        <v>0</v>
      </c>
      <c r="J26" s="56">
        <v>0</v>
      </c>
      <c r="K26" s="55">
        <v>0</v>
      </c>
      <c r="L26" s="55">
        <v>0</v>
      </c>
      <c r="M26" s="55">
        <v>0</v>
      </c>
      <c r="N26" s="56">
        <v>0</v>
      </c>
      <c r="O26" s="56">
        <v>0</v>
      </c>
      <c r="P26" s="56">
        <v>0</v>
      </c>
    </row>
    <row r="27" spans="1:16">
      <c r="A27" s="57" t="s">
        <v>1927</v>
      </c>
      <c r="B27" s="109" t="s">
        <v>4605</v>
      </c>
      <c r="C27" s="109" t="s">
        <v>4605</v>
      </c>
      <c r="D27" s="110" t="s">
        <v>4605</v>
      </c>
      <c r="E27" s="110" t="s">
        <v>4605</v>
      </c>
      <c r="F27" s="110" t="s">
        <v>4605</v>
      </c>
      <c r="G27" s="59">
        <v>0</v>
      </c>
      <c r="H27" s="110" t="s">
        <v>4605</v>
      </c>
      <c r="I27" s="110" t="s">
        <v>4605</v>
      </c>
      <c r="J27" s="58">
        <v>0</v>
      </c>
      <c r="K27" s="59">
        <v>0</v>
      </c>
      <c r="L27" s="110" t="s">
        <v>4605</v>
      </c>
      <c r="M27" s="59">
        <v>0</v>
      </c>
      <c r="N27" s="110" t="s">
        <v>4605</v>
      </c>
      <c r="O27" s="58">
        <v>0</v>
      </c>
      <c r="P27" s="58">
        <v>0</v>
      </c>
    </row>
    <row r="28" spans="1:16">
      <c r="A28" t="s">
        <v>182</v>
      </c>
      <c r="B28" t="s">
        <v>182</v>
      </c>
      <c r="C28" s="109" t="s">
        <v>4605</v>
      </c>
      <c r="D28" t="s">
        <v>182</v>
      </c>
      <c r="E28" s="110" t="s">
        <v>4605</v>
      </c>
      <c r="F28" s="110" t="s">
        <v>4605</v>
      </c>
      <c r="G28" s="55">
        <v>0</v>
      </c>
      <c r="H28" t="s">
        <v>182</v>
      </c>
      <c r="I28" s="56">
        <v>0</v>
      </c>
      <c r="J28" s="56">
        <v>0</v>
      </c>
      <c r="K28" s="55">
        <v>0</v>
      </c>
      <c r="L28" s="55">
        <v>0</v>
      </c>
      <c r="M28" s="55">
        <v>0</v>
      </c>
      <c r="N28" s="56">
        <v>0</v>
      </c>
      <c r="O28" s="56">
        <v>0</v>
      </c>
      <c r="P28" s="56">
        <v>0</v>
      </c>
    </row>
    <row r="29" spans="1:16">
      <c r="A29" s="57" t="s">
        <v>1928</v>
      </c>
      <c r="B29" s="109" t="s">
        <v>4605</v>
      </c>
      <c r="C29" s="109" t="s">
        <v>4605</v>
      </c>
      <c r="D29" s="110" t="s">
        <v>4605</v>
      </c>
      <c r="E29" s="110" t="s">
        <v>4605</v>
      </c>
      <c r="F29" s="110" t="s">
        <v>4605</v>
      </c>
      <c r="G29" s="59">
        <v>0</v>
      </c>
      <c r="H29" s="110" t="s">
        <v>4605</v>
      </c>
      <c r="I29" s="110" t="s">
        <v>4605</v>
      </c>
      <c r="J29" s="58">
        <v>0</v>
      </c>
      <c r="K29" s="59">
        <v>0</v>
      </c>
      <c r="L29" s="110" t="s">
        <v>4605</v>
      </c>
      <c r="M29" s="59">
        <v>0</v>
      </c>
      <c r="N29" s="110" t="s">
        <v>4605</v>
      </c>
      <c r="O29" s="58">
        <v>0</v>
      </c>
      <c r="P29" s="58">
        <v>0</v>
      </c>
    </row>
    <row r="30" spans="1:16">
      <c r="A30" s="57" t="s">
        <v>1929</v>
      </c>
      <c r="B30" s="109" t="s">
        <v>4605</v>
      </c>
      <c r="C30" s="109" t="s">
        <v>4605</v>
      </c>
      <c r="D30" s="110" t="s">
        <v>4605</v>
      </c>
      <c r="E30" s="110" t="s">
        <v>4605</v>
      </c>
      <c r="F30" s="110" t="s">
        <v>4605</v>
      </c>
      <c r="G30" s="59">
        <v>0</v>
      </c>
      <c r="H30" s="110" t="s">
        <v>4605</v>
      </c>
      <c r="I30" s="110" t="s">
        <v>4605</v>
      </c>
      <c r="J30" s="58">
        <v>0</v>
      </c>
      <c r="K30" s="59">
        <v>0</v>
      </c>
      <c r="L30" s="110" t="s">
        <v>4605</v>
      </c>
      <c r="M30" s="59">
        <v>0</v>
      </c>
      <c r="N30" s="110" t="s">
        <v>4605</v>
      </c>
      <c r="O30" s="58">
        <v>0</v>
      </c>
      <c r="P30" s="58">
        <v>0</v>
      </c>
    </row>
    <row r="31" spans="1:16">
      <c r="A31" t="s">
        <v>182</v>
      </c>
      <c r="B31" t="s">
        <v>182</v>
      </c>
      <c r="C31" s="109" t="s">
        <v>4605</v>
      </c>
      <c r="D31" t="s">
        <v>182</v>
      </c>
      <c r="E31" s="110" t="s">
        <v>4605</v>
      </c>
      <c r="F31" s="110" t="s">
        <v>4605</v>
      </c>
      <c r="G31" s="55">
        <v>0</v>
      </c>
      <c r="H31" t="s">
        <v>182</v>
      </c>
      <c r="I31" s="56">
        <v>0</v>
      </c>
      <c r="J31" s="56">
        <v>0</v>
      </c>
      <c r="K31" s="55">
        <v>0</v>
      </c>
      <c r="L31" s="55">
        <v>0</v>
      </c>
      <c r="M31" s="55">
        <v>0</v>
      </c>
      <c r="N31" s="56">
        <v>0</v>
      </c>
      <c r="O31" s="56">
        <v>0</v>
      </c>
      <c r="P31" s="56">
        <v>0</v>
      </c>
    </row>
    <row r="32" spans="1:16">
      <c r="A32" s="57" t="s">
        <v>1930</v>
      </c>
      <c r="B32" s="109" t="s">
        <v>4605</v>
      </c>
      <c r="C32" s="109" t="s">
        <v>4605</v>
      </c>
      <c r="D32" s="110" t="s">
        <v>4605</v>
      </c>
      <c r="E32" s="110" t="s">
        <v>4605</v>
      </c>
      <c r="F32" s="110" t="s">
        <v>4605</v>
      </c>
      <c r="G32" s="59">
        <v>0</v>
      </c>
      <c r="H32" s="110" t="s">
        <v>4605</v>
      </c>
      <c r="I32" s="110" t="s">
        <v>4605</v>
      </c>
      <c r="J32" s="58">
        <v>0</v>
      </c>
      <c r="K32" s="59">
        <v>0</v>
      </c>
      <c r="L32" s="110" t="s">
        <v>4605</v>
      </c>
      <c r="M32" s="59">
        <v>0</v>
      </c>
      <c r="N32" s="110" t="s">
        <v>4605</v>
      </c>
      <c r="O32" s="58">
        <v>0</v>
      </c>
      <c r="P32" s="58">
        <v>0</v>
      </c>
    </row>
    <row r="33" spans="1:16">
      <c r="A33" t="s">
        <v>182</v>
      </c>
      <c r="B33" t="s">
        <v>182</v>
      </c>
      <c r="C33" s="109" t="s">
        <v>4605</v>
      </c>
      <c r="D33" t="s">
        <v>182</v>
      </c>
      <c r="E33" s="110" t="s">
        <v>4605</v>
      </c>
      <c r="F33" s="110" t="s">
        <v>4605</v>
      </c>
      <c r="G33" s="55">
        <v>0</v>
      </c>
      <c r="H33" t="s">
        <v>182</v>
      </c>
      <c r="I33" s="56">
        <v>0</v>
      </c>
      <c r="J33" s="56">
        <v>0</v>
      </c>
      <c r="K33" s="55">
        <v>0</v>
      </c>
      <c r="L33" s="55">
        <v>0</v>
      </c>
      <c r="M33" s="55">
        <v>0</v>
      </c>
      <c r="N33" s="56">
        <v>0</v>
      </c>
      <c r="O33" s="56">
        <v>0</v>
      </c>
      <c r="P33" s="56">
        <v>0</v>
      </c>
    </row>
    <row r="34" spans="1:16">
      <c r="A34" s="57" t="s">
        <v>1931</v>
      </c>
      <c r="B34" s="109" t="s">
        <v>4605</v>
      </c>
      <c r="C34" s="109" t="s">
        <v>4605</v>
      </c>
      <c r="D34" s="110" t="s">
        <v>4605</v>
      </c>
      <c r="E34" s="110" t="s">
        <v>4605</v>
      </c>
      <c r="F34" s="110" t="s">
        <v>4605</v>
      </c>
      <c r="G34" s="59">
        <v>0</v>
      </c>
      <c r="H34" s="110" t="s">
        <v>4605</v>
      </c>
      <c r="I34" s="110" t="s">
        <v>4605</v>
      </c>
      <c r="J34" s="58">
        <v>0</v>
      </c>
      <c r="K34" s="59">
        <v>0</v>
      </c>
      <c r="L34" s="110" t="s">
        <v>4605</v>
      </c>
      <c r="M34" s="59">
        <v>0</v>
      </c>
      <c r="N34" s="110" t="s">
        <v>4605</v>
      </c>
      <c r="O34" s="58">
        <v>0</v>
      </c>
      <c r="P34" s="58">
        <v>0</v>
      </c>
    </row>
    <row r="35" spans="1:16">
      <c r="A35" t="s">
        <v>182</v>
      </c>
      <c r="B35" t="s">
        <v>182</v>
      </c>
      <c r="C35" s="109" t="s">
        <v>4605</v>
      </c>
      <c r="D35" t="s">
        <v>182</v>
      </c>
      <c r="E35" s="110" t="s">
        <v>4605</v>
      </c>
      <c r="F35" s="110" t="s">
        <v>4605</v>
      </c>
      <c r="G35" s="55">
        <v>0</v>
      </c>
      <c r="H35" t="s">
        <v>182</v>
      </c>
      <c r="I35" s="56">
        <v>0</v>
      </c>
      <c r="J35" s="56">
        <v>0</v>
      </c>
      <c r="K35" s="55">
        <v>0</v>
      </c>
      <c r="L35" s="55">
        <v>0</v>
      </c>
      <c r="M35" s="55">
        <v>0</v>
      </c>
      <c r="N35" s="56">
        <v>0</v>
      </c>
      <c r="O35" s="56">
        <v>0</v>
      </c>
      <c r="P35" s="56">
        <v>0</v>
      </c>
    </row>
    <row r="36" spans="1:16">
      <c r="A36" s="57" t="s">
        <v>1932</v>
      </c>
      <c r="B36" s="109" t="s">
        <v>4605</v>
      </c>
      <c r="C36" s="109" t="s">
        <v>4605</v>
      </c>
      <c r="D36" s="110" t="s">
        <v>4605</v>
      </c>
      <c r="E36" s="110" t="s">
        <v>4605</v>
      </c>
      <c r="F36" s="110" t="s">
        <v>4605</v>
      </c>
      <c r="G36" s="59">
        <v>0</v>
      </c>
      <c r="H36" s="110" t="s">
        <v>4605</v>
      </c>
      <c r="I36" s="110" t="s">
        <v>4605</v>
      </c>
      <c r="J36" s="58">
        <v>0</v>
      </c>
      <c r="K36" s="59">
        <v>0</v>
      </c>
      <c r="L36" s="110" t="s">
        <v>4605</v>
      </c>
      <c r="M36" s="59">
        <v>0</v>
      </c>
      <c r="N36" s="110" t="s">
        <v>4605</v>
      </c>
      <c r="O36" s="58">
        <v>0</v>
      </c>
      <c r="P36" s="58">
        <v>0</v>
      </c>
    </row>
    <row r="37" spans="1:16">
      <c r="A37" t="s">
        <v>182</v>
      </c>
      <c r="B37" t="s">
        <v>182</v>
      </c>
      <c r="C37" s="109" t="s">
        <v>4605</v>
      </c>
      <c r="D37" t="s">
        <v>182</v>
      </c>
      <c r="E37" s="110" t="s">
        <v>4605</v>
      </c>
      <c r="F37" s="110" t="s">
        <v>4605</v>
      </c>
      <c r="G37" s="55">
        <v>0</v>
      </c>
      <c r="H37" t="s">
        <v>182</v>
      </c>
      <c r="I37" s="56">
        <v>0</v>
      </c>
      <c r="J37" s="56">
        <v>0</v>
      </c>
      <c r="K37" s="55">
        <v>0</v>
      </c>
      <c r="L37" s="55">
        <v>0</v>
      </c>
      <c r="M37" s="55">
        <v>0</v>
      </c>
      <c r="N37" s="56">
        <v>0</v>
      </c>
      <c r="O37" s="56">
        <v>0</v>
      </c>
      <c r="P37" s="56">
        <v>0</v>
      </c>
    </row>
    <row r="38" spans="1:16">
      <c r="A38" t="s">
        <v>206</v>
      </c>
      <c r="B38" s="109" t="s">
        <v>4605</v>
      </c>
      <c r="C38" s="109" t="s">
        <v>4605</v>
      </c>
      <c r="D38" s="110" t="s">
        <v>4605</v>
      </c>
      <c r="E38" s="110" t="s">
        <v>4605</v>
      </c>
      <c r="F38" s="110" t="s">
        <v>4605</v>
      </c>
      <c r="G38" s="110" t="s">
        <v>4605</v>
      </c>
      <c r="H38" s="110" t="s">
        <v>4605</v>
      </c>
      <c r="I38" s="110" t="s">
        <v>4605</v>
      </c>
      <c r="J38" s="110" t="s">
        <v>4605</v>
      </c>
      <c r="K38" s="110" t="s">
        <v>4605</v>
      </c>
      <c r="L38" s="110" t="s">
        <v>4605</v>
      </c>
      <c r="M38" s="110" t="s">
        <v>4605</v>
      </c>
      <c r="N38" s="110" t="s">
        <v>4605</v>
      </c>
      <c r="O38" s="110" t="s">
        <v>4605</v>
      </c>
      <c r="P38" s="110" t="s">
        <v>4605</v>
      </c>
    </row>
    <row r="39" spans="1:16">
      <c r="A39" t="s">
        <v>320</v>
      </c>
      <c r="B39" s="109" t="s">
        <v>4605</v>
      </c>
      <c r="C39" s="109" t="s">
        <v>4605</v>
      </c>
      <c r="D39" s="110" t="s">
        <v>4605</v>
      </c>
      <c r="E39" s="110" t="s">
        <v>4605</v>
      </c>
      <c r="F39" s="110" t="s">
        <v>4605</v>
      </c>
      <c r="G39" s="110" t="s">
        <v>4605</v>
      </c>
      <c r="H39" s="110" t="s">
        <v>4605</v>
      </c>
      <c r="I39" s="110" t="s">
        <v>4605</v>
      </c>
      <c r="J39" s="110" t="s">
        <v>4605</v>
      </c>
      <c r="K39" s="110" t="s">
        <v>4605</v>
      </c>
      <c r="L39" s="110" t="s">
        <v>4605</v>
      </c>
      <c r="M39" s="110" t="s">
        <v>4605</v>
      </c>
      <c r="N39" s="110" t="s">
        <v>4605</v>
      </c>
      <c r="O39" s="110" t="s">
        <v>4605</v>
      </c>
      <c r="P39" s="110" t="s">
        <v>4605</v>
      </c>
    </row>
    <row r="40" spans="1:16">
      <c r="A40" t="s">
        <v>321</v>
      </c>
      <c r="B40" s="109" t="s">
        <v>4605</v>
      </c>
      <c r="C40" s="109" t="s">
        <v>4605</v>
      </c>
      <c r="D40" s="110" t="s">
        <v>4605</v>
      </c>
      <c r="E40" s="110" t="s">
        <v>4605</v>
      </c>
      <c r="F40" s="110" t="s">
        <v>4605</v>
      </c>
      <c r="G40" s="110" t="s">
        <v>4605</v>
      </c>
      <c r="H40" s="110" t="s">
        <v>4605</v>
      </c>
      <c r="I40" s="110" t="s">
        <v>4605</v>
      </c>
      <c r="J40" s="110" t="s">
        <v>4605</v>
      </c>
      <c r="K40" s="110" t="s">
        <v>4605</v>
      </c>
      <c r="L40" s="110" t="s">
        <v>4605</v>
      </c>
      <c r="M40" s="110" t="s">
        <v>4605</v>
      </c>
      <c r="N40" s="110" t="s">
        <v>4605</v>
      </c>
      <c r="O40" s="110" t="s">
        <v>4605</v>
      </c>
      <c r="P40" s="110" t="s">
        <v>4605</v>
      </c>
    </row>
    <row r="41" spans="1:16">
      <c r="A41" t="s">
        <v>322</v>
      </c>
      <c r="B41" s="109" t="s">
        <v>4605</v>
      </c>
      <c r="C41" s="109" t="s">
        <v>4605</v>
      </c>
      <c r="D41" s="110" t="s">
        <v>4605</v>
      </c>
      <c r="E41" s="110" t="s">
        <v>4605</v>
      </c>
      <c r="F41" s="110" t="s">
        <v>4605</v>
      </c>
      <c r="G41" s="110" t="s">
        <v>4605</v>
      </c>
      <c r="H41" s="110" t="s">
        <v>4605</v>
      </c>
      <c r="I41" s="110" t="s">
        <v>4605</v>
      </c>
      <c r="J41" s="110" t="s">
        <v>4605</v>
      </c>
      <c r="K41" s="110" t="s">
        <v>4605</v>
      </c>
      <c r="L41" s="110" t="s">
        <v>4605</v>
      </c>
      <c r="M41" s="110" t="s">
        <v>4605</v>
      </c>
      <c r="N41" s="110" t="s">
        <v>4605</v>
      </c>
      <c r="O41" s="110" t="s">
        <v>4605</v>
      </c>
      <c r="P41" s="110" t="s">
        <v>4605</v>
      </c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0B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85546875" style="12" customWidth="1"/>
    <col min="2" max="2" width="12.42578125" style="12" customWidth="1"/>
    <col min="3" max="3" width="10.7109375" style="13" customWidth="1"/>
    <col min="4" max="4" width="11.140625" style="13" customWidth="1"/>
    <col min="5" max="5" width="15.140625" style="13" customWidth="1"/>
    <col min="6" max="6" width="10.7109375" style="13" customWidth="1"/>
    <col min="7" max="7" width="11.5703125" style="13" customWidth="1"/>
    <col min="8" max="8" width="13.85546875" style="13" customWidth="1"/>
    <col min="9" max="9" width="15.5703125" style="13" customWidth="1"/>
    <col min="10" max="10" width="14.7109375" style="13" customWidth="1"/>
    <col min="11" max="11" width="11.71093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47" width="9.140625" style="13" hidden="1"/>
    <col min="48" max="52" width="0" style="13" hidden="1"/>
    <col min="53" max="16384" width="9.140625" style="13" hidden="1"/>
  </cols>
  <sheetData>
    <row r="1" spans="1:34" s="1" customFormat="1">
      <c r="A1" s="2" t="s">
        <v>0</v>
      </c>
      <c r="B1" s="63" t="s">
        <v>4604</v>
      </c>
    </row>
    <row r="2" spans="1:34" s="1" customFormat="1">
      <c r="A2" s="2" t="s">
        <v>1</v>
      </c>
      <c r="B2" s="9" t="s">
        <v>3591</v>
      </c>
    </row>
    <row r="3" spans="1:34" s="1" customFormat="1">
      <c r="A3" s="2" t="s">
        <v>2</v>
      </c>
      <c r="B3" s="20" t="s">
        <v>3592</v>
      </c>
    </row>
    <row r="4" spans="1:34" s="1" customFormat="1">
      <c r="A4" s="2" t="s">
        <v>3</v>
      </c>
      <c r="B4" s="64" t="s">
        <v>165</v>
      </c>
    </row>
    <row r="5" spans="1:34" ht="18.75">
      <c r="A5" s="85" t="s">
        <v>65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7"/>
    </row>
    <row r="6" spans="1:34" s="15" customFormat="1">
      <c r="A6" s="32" t="s">
        <v>92</v>
      </c>
      <c r="B6" s="33" t="s">
        <v>46</v>
      </c>
      <c r="C6" s="33" t="s">
        <v>48</v>
      </c>
      <c r="D6" s="33" t="s">
        <v>49</v>
      </c>
      <c r="E6" s="33" t="s">
        <v>67</v>
      </c>
      <c r="F6" s="33" t="s">
        <v>68</v>
      </c>
      <c r="G6" s="33" t="s">
        <v>50</v>
      </c>
      <c r="H6" s="33" t="s">
        <v>51</v>
      </c>
      <c r="I6" s="33" t="s">
        <v>52</v>
      </c>
      <c r="J6" s="33" t="s">
        <v>155</v>
      </c>
      <c r="K6" s="33" t="s">
        <v>156</v>
      </c>
      <c r="L6" s="33" t="s">
        <v>5</v>
      </c>
      <c r="M6" s="33" t="s">
        <v>69</v>
      </c>
      <c r="N6" s="33" t="s">
        <v>54</v>
      </c>
      <c r="O6" s="34" t="s">
        <v>151</v>
      </c>
    </row>
    <row r="7" spans="1:34" s="15" customFormat="1">
      <c r="A7" s="102" t="s">
        <v>4605</v>
      </c>
      <c r="B7" s="103" t="s">
        <v>4605</v>
      </c>
      <c r="C7" s="103" t="s">
        <v>4605</v>
      </c>
      <c r="D7" s="103" t="s">
        <v>4605</v>
      </c>
      <c r="E7" s="21" t="s">
        <v>70</v>
      </c>
      <c r="F7" s="21" t="s">
        <v>71</v>
      </c>
      <c r="G7" s="103" t="s">
        <v>4605</v>
      </c>
      <c r="H7" s="21" t="s">
        <v>7</v>
      </c>
      <c r="I7" s="21" t="s">
        <v>7</v>
      </c>
      <c r="J7" s="21" t="s">
        <v>152</v>
      </c>
      <c r="K7" s="103" t="s">
        <v>4605</v>
      </c>
      <c r="L7" s="21" t="s">
        <v>6</v>
      </c>
      <c r="M7" s="21" t="s">
        <v>7</v>
      </c>
      <c r="N7" s="21" t="s">
        <v>7</v>
      </c>
      <c r="O7" s="22" t="s">
        <v>7</v>
      </c>
    </row>
    <row r="8" spans="1:34" s="17" customFormat="1" ht="20.25">
      <c r="A8" s="104" t="s">
        <v>4605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24" t="s">
        <v>74</v>
      </c>
      <c r="O8" s="24" t="s">
        <v>75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s="17" customFormat="1" ht="20.25">
      <c r="A9" s="18" t="s">
        <v>77</v>
      </c>
      <c r="B9" s="105" t="s">
        <v>4605</v>
      </c>
      <c r="C9" s="105" t="s">
        <v>4605</v>
      </c>
      <c r="D9" s="105" t="s">
        <v>4605</v>
      </c>
      <c r="E9" s="105" t="s">
        <v>4605</v>
      </c>
      <c r="F9" s="105" t="s">
        <v>4605</v>
      </c>
      <c r="G9" s="105" t="s">
        <v>4605</v>
      </c>
      <c r="H9" s="105" t="s">
        <v>4605</v>
      </c>
      <c r="I9" s="105" t="s">
        <v>4605</v>
      </c>
      <c r="J9" s="53">
        <v>0</v>
      </c>
      <c r="K9" s="105" t="s">
        <v>4605</v>
      </c>
      <c r="L9" s="53">
        <v>0</v>
      </c>
      <c r="M9" s="105" t="s">
        <v>4605</v>
      </c>
      <c r="N9" s="54">
        <v>0</v>
      </c>
      <c r="O9" s="54">
        <v>0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>
      <c r="A10" s="57" t="s">
        <v>173</v>
      </c>
      <c r="B10" s="109" t="s">
        <v>4605</v>
      </c>
      <c r="C10" s="110" t="s">
        <v>4605</v>
      </c>
      <c r="D10" s="110" t="s">
        <v>4605</v>
      </c>
      <c r="E10" s="110" t="s">
        <v>4605</v>
      </c>
      <c r="F10" s="59">
        <v>0</v>
      </c>
      <c r="G10" s="110" t="s">
        <v>4605</v>
      </c>
      <c r="H10" s="110" t="s">
        <v>4605</v>
      </c>
      <c r="I10" s="58">
        <v>0</v>
      </c>
      <c r="J10" s="59">
        <v>0</v>
      </c>
      <c r="K10" s="110" t="s">
        <v>4605</v>
      </c>
      <c r="L10" s="59">
        <v>0</v>
      </c>
      <c r="M10" s="110" t="s">
        <v>4605</v>
      </c>
      <c r="N10" s="58">
        <v>0</v>
      </c>
      <c r="O10" s="58">
        <v>0</v>
      </c>
    </row>
    <row r="11" spans="1:34">
      <c r="A11" s="57" t="s">
        <v>1933</v>
      </c>
      <c r="B11" s="109" t="s">
        <v>4605</v>
      </c>
      <c r="C11" s="110" t="s">
        <v>4605</v>
      </c>
      <c r="D11" s="110" t="s">
        <v>4605</v>
      </c>
      <c r="E11" s="110" t="s">
        <v>4605</v>
      </c>
      <c r="F11" s="59">
        <v>0</v>
      </c>
      <c r="G11" s="110" t="s">
        <v>4605</v>
      </c>
      <c r="H11" s="110" t="s">
        <v>4605</v>
      </c>
      <c r="I11" s="58">
        <v>0</v>
      </c>
      <c r="J11" s="59">
        <v>0</v>
      </c>
      <c r="K11" s="110" t="s">
        <v>4605</v>
      </c>
      <c r="L11" s="59">
        <v>0</v>
      </c>
      <c r="M11" s="110" t="s">
        <v>4605</v>
      </c>
      <c r="N11" s="58">
        <v>0</v>
      </c>
      <c r="O11" s="58">
        <v>0</v>
      </c>
    </row>
    <row r="12" spans="1:34">
      <c r="A12" t="s">
        <v>182</v>
      </c>
      <c r="B12" t="s">
        <v>182</v>
      </c>
      <c r="C12" t="s">
        <v>182</v>
      </c>
      <c r="D12" s="110" t="s">
        <v>4605</v>
      </c>
      <c r="E12" s="110" t="s">
        <v>4605</v>
      </c>
      <c r="F12" s="55">
        <v>0</v>
      </c>
      <c r="G12" t="s">
        <v>182</v>
      </c>
      <c r="H12" s="56">
        <v>0</v>
      </c>
      <c r="I12" s="56">
        <v>0</v>
      </c>
      <c r="J12" s="55">
        <v>0</v>
      </c>
      <c r="K12" s="55">
        <v>0</v>
      </c>
      <c r="L12" s="55">
        <v>0</v>
      </c>
      <c r="M12" s="56">
        <v>0</v>
      </c>
      <c r="N12" s="56">
        <v>0</v>
      </c>
      <c r="O12" s="56">
        <v>0</v>
      </c>
    </row>
    <row r="13" spans="1:34">
      <c r="A13" s="57" t="s">
        <v>1934</v>
      </c>
      <c r="B13" s="109" t="s">
        <v>4605</v>
      </c>
      <c r="C13" s="110" t="s">
        <v>4605</v>
      </c>
      <c r="D13" s="110" t="s">
        <v>4605</v>
      </c>
      <c r="E13" s="110" t="s">
        <v>4605</v>
      </c>
      <c r="F13" s="59">
        <v>0</v>
      </c>
      <c r="G13" s="110" t="s">
        <v>4605</v>
      </c>
      <c r="H13" s="110" t="s">
        <v>4605</v>
      </c>
      <c r="I13" s="58">
        <v>0</v>
      </c>
      <c r="J13" s="59">
        <v>0</v>
      </c>
      <c r="K13" s="110" t="s">
        <v>4605</v>
      </c>
      <c r="L13" s="59">
        <v>0</v>
      </c>
      <c r="M13" s="110" t="s">
        <v>4605</v>
      </c>
      <c r="N13" s="58">
        <v>0</v>
      </c>
      <c r="O13" s="58">
        <v>0</v>
      </c>
    </row>
    <row r="14" spans="1:34">
      <c r="A14" t="s">
        <v>182</v>
      </c>
      <c r="B14" t="s">
        <v>182</v>
      </c>
      <c r="C14" t="s">
        <v>182</v>
      </c>
      <c r="D14" s="110" t="s">
        <v>4605</v>
      </c>
      <c r="E14" s="110" t="s">
        <v>4605</v>
      </c>
      <c r="F14" s="55">
        <v>0</v>
      </c>
      <c r="G14" t="s">
        <v>182</v>
      </c>
      <c r="H14" s="56">
        <v>0</v>
      </c>
      <c r="I14" s="56">
        <v>0</v>
      </c>
      <c r="J14" s="55">
        <v>0</v>
      </c>
      <c r="K14" s="55">
        <v>0</v>
      </c>
      <c r="L14" s="55">
        <v>0</v>
      </c>
      <c r="M14" s="56">
        <v>0</v>
      </c>
      <c r="N14" s="56">
        <v>0</v>
      </c>
      <c r="O14" s="56">
        <v>0</v>
      </c>
    </row>
    <row r="15" spans="1:34">
      <c r="A15" s="57" t="s">
        <v>1935</v>
      </c>
      <c r="B15" s="109" t="s">
        <v>4605</v>
      </c>
      <c r="C15" s="110" t="s">
        <v>4605</v>
      </c>
      <c r="D15" s="110" t="s">
        <v>4605</v>
      </c>
      <c r="E15" s="110" t="s">
        <v>4605</v>
      </c>
      <c r="F15" s="59">
        <v>0</v>
      </c>
      <c r="G15" s="110" t="s">
        <v>4605</v>
      </c>
      <c r="H15" s="110" t="s">
        <v>4605</v>
      </c>
      <c r="I15" s="58">
        <v>0</v>
      </c>
      <c r="J15" s="59">
        <v>0</v>
      </c>
      <c r="K15" s="110" t="s">
        <v>4605</v>
      </c>
      <c r="L15" s="59">
        <v>0</v>
      </c>
      <c r="M15" s="110" t="s">
        <v>4605</v>
      </c>
      <c r="N15" s="58">
        <v>0</v>
      </c>
      <c r="O15" s="58">
        <v>0</v>
      </c>
    </row>
    <row r="16" spans="1:34">
      <c r="A16" t="s">
        <v>182</v>
      </c>
      <c r="B16" t="s">
        <v>182</v>
      </c>
      <c r="C16" t="s">
        <v>182</v>
      </c>
      <c r="D16" s="110" t="s">
        <v>4605</v>
      </c>
      <c r="E16" s="110" t="s">
        <v>4605</v>
      </c>
      <c r="F16" s="55">
        <v>0</v>
      </c>
      <c r="G16" t="s">
        <v>182</v>
      </c>
      <c r="H16" s="56">
        <v>0</v>
      </c>
      <c r="I16" s="56">
        <v>0</v>
      </c>
      <c r="J16" s="55">
        <v>0</v>
      </c>
      <c r="K16" s="55">
        <v>0</v>
      </c>
      <c r="L16" s="55">
        <v>0</v>
      </c>
      <c r="M16" s="56">
        <v>0</v>
      </c>
      <c r="N16" s="56">
        <v>0</v>
      </c>
      <c r="O16" s="56">
        <v>0</v>
      </c>
    </row>
    <row r="17" spans="1:15">
      <c r="A17" s="57" t="s">
        <v>1936</v>
      </c>
      <c r="B17" s="109" t="s">
        <v>4605</v>
      </c>
      <c r="C17" s="110" t="s">
        <v>4605</v>
      </c>
      <c r="D17" s="110" t="s">
        <v>4605</v>
      </c>
      <c r="E17" s="110" t="s">
        <v>4605</v>
      </c>
      <c r="F17" s="59">
        <v>0</v>
      </c>
      <c r="G17" s="110" t="s">
        <v>4605</v>
      </c>
      <c r="H17" s="110" t="s">
        <v>4605</v>
      </c>
      <c r="I17" s="58">
        <v>0</v>
      </c>
      <c r="J17" s="59">
        <v>0</v>
      </c>
      <c r="K17" s="110" t="s">
        <v>4605</v>
      </c>
      <c r="L17" s="59">
        <v>0</v>
      </c>
      <c r="M17" s="110" t="s">
        <v>4605</v>
      </c>
      <c r="N17" s="58">
        <v>0</v>
      </c>
      <c r="O17" s="58">
        <v>0</v>
      </c>
    </row>
    <row r="18" spans="1:15">
      <c r="A18" t="s">
        <v>182</v>
      </c>
      <c r="B18" t="s">
        <v>182</v>
      </c>
      <c r="C18" t="s">
        <v>182</v>
      </c>
      <c r="D18" s="110" t="s">
        <v>4605</v>
      </c>
      <c r="E18" s="110" t="s">
        <v>4605</v>
      </c>
      <c r="F18" s="55">
        <v>0</v>
      </c>
      <c r="G18" t="s">
        <v>182</v>
      </c>
      <c r="H18" s="56">
        <v>0</v>
      </c>
      <c r="I18" s="56">
        <v>0</v>
      </c>
      <c r="J18" s="55">
        <v>0</v>
      </c>
      <c r="K18" s="55">
        <v>0</v>
      </c>
      <c r="L18" s="55">
        <v>0</v>
      </c>
      <c r="M18" s="56">
        <v>0</v>
      </c>
      <c r="N18" s="56">
        <v>0</v>
      </c>
      <c r="O18" s="56">
        <v>0</v>
      </c>
    </row>
    <row r="19" spans="1:15">
      <c r="A19" s="57" t="s">
        <v>1937</v>
      </c>
      <c r="B19" s="109" t="s">
        <v>4605</v>
      </c>
      <c r="C19" s="110" t="s">
        <v>4605</v>
      </c>
      <c r="D19" s="110" t="s">
        <v>4605</v>
      </c>
      <c r="E19" s="110" t="s">
        <v>4605</v>
      </c>
      <c r="F19" s="59">
        <v>0</v>
      </c>
      <c r="G19" s="110" t="s">
        <v>4605</v>
      </c>
      <c r="H19" s="110" t="s">
        <v>4605</v>
      </c>
      <c r="I19" s="58">
        <v>0</v>
      </c>
      <c r="J19" s="59">
        <v>0</v>
      </c>
      <c r="K19" s="110" t="s">
        <v>4605</v>
      </c>
      <c r="L19" s="59">
        <v>0</v>
      </c>
      <c r="M19" s="110" t="s">
        <v>4605</v>
      </c>
      <c r="N19" s="58">
        <v>0</v>
      </c>
      <c r="O19" s="58">
        <v>0</v>
      </c>
    </row>
    <row r="20" spans="1:15">
      <c r="A20" s="57" t="s">
        <v>1938</v>
      </c>
      <c r="B20" s="109" t="s">
        <v>4605</v>
      </c>
      <c r="C20" s="110" t="s">
        <v>4605</v>
      </c>
      <c r="D20" s="110" t="s">
        <v>4605</v>
      </c>
      <c r="E20" s="110" t="s">
        <v>4605</v>
      </c>
      <c r="F20" s="59">
        <v>0</v>
      </c>
      <c r="G20" s="110" t="s">
        <v>4605</v>
      </c>
      <c r="H20" s="110" t="s">
        <v>4605</v>
      </c>
      <c r="I20" s="58">
        <v>0</v>
      </c>
      <c r="J20" s="59">
        <v>0</v>
      </c>
      <c r="K20" s="110" t="s">
        <v>4605</v>
      </c>
      <c r="L20" s="59">
        <v>0</v>
      </c>
      <c r="M20" s="110" t="s">
        <v>4605</v>
      </c>
      <c r="N20" s="58">
        <v>0</v>
      </c>
      <c r="O20" s="58">
        <v>0</v>
      </c>
    </row>
    <row r="21" spans="1:15">
      <c r="A21" t="s">
        <v>182</v>
      </c>
      <c r="B21" t="s">
        <v>182</v>
      </c>
      <c r="C21" t="s">
        <v>182</v>
      </c>
      <c r="D21" s="110" t="s">
        <v>4605</v>
      </c>
      <c r="E21" s="110" t="s">
        <v>4605</v>
      </c>
      <c r="F21" s="55">
        <v>0</v>
      </c>
      <c r="G21" t="s">
        <v>182</v>
      </c>
      <c r="H21" s="56">
        <v>0</v>
      </c>
      <c r="I21" s="56">
        <v>0</v>
      </c>
      <c r="J21" s="55">
        <v>0</v>
      </c>
      <c r="K21" s="55">
        <v>0</v>
      </c>
      <c r="L21" s="55">
        <v>0</v>
      </c>
      <c r="M21" s="56">
        <v>0</v>
      </c>
      <c r="N21" s="56">
        <v>0</v>
      </c>
      <c r="O21" s="56">
        <v>0</v>
      </c>
    </row>
    <row r="22" spans="1:15">
      <c r="A22" s="57" t="s">
        <v>1939</v>
      </c>
      <c r="B22" s="109" t="s">
        <v>4605</v>
      </c>
      <c r="C22" s="110" t="s">
        <v>4605</v>
      </c>
      <c r="D22" s="110" t="s">
        <v>4605</v>
      </c>
      <c r="E22" s="110" t="s">
        <v>4605</v>
      </c>
      <c r="F22" s="59">
        <v>0</v>
      </c>
      <c r="G22" s="110" t="s">
        <v>4605</v>
      </c>
      <c r="H22" s="110" t="s">
        <v>4605</v>
      </c>
      <c r="I22" s="58">
        <v>0</v>
      </c>
      <c r="J22" s="59">
        <v>0</v>
      </c>
      <c r="K22" s="110" t="s">
        <v>4605</v>
      </c>
      <c r="L22" s="59">
        <v>0</v>
      </c>
      <c r="M22" s="110" t="s">
        <v>4605</v>
      </c>
      <c r="N22" s="58">
        <v>0</v>
      </c>
      <c r="O22" s="58">
        <v>0</v>
      </c>
    </row>
    <row r="23" spans="1:15">
      <c r="A23" t="s">
        <v>182</v>
      </c>
      <c r="B23" t="s">
        <v>182</v>
      </c>
      <c r="C23" t="s">
        <v>182</v>
      </c>
      <c r="D23" s="110" t="s">
        <v>4605</v>
      </c>
      <c r="E23" s="110" t="s">
        <v>4605</v>
      </c>
      <c r="F23" s="55">
        <v>0</v>
      </c>
      <c r="G23" t="s">
        <v>182</v>
      </c>
      <c r="H23" s="56">
        <v>0</v>
      </c>
      <c r="I23" s="56">
        <v>0</v>
      </c>
      <c r="J23" s="55">
        <v>0</v>
      </c>
      <c r="K23" s="55">
        <v>0</v>
      </c>
      <c r="L23" s="55">
        <v>0</v>
      </c>
      <c r="M23" s="56">
        <v>0</v>
      </c>
      <c r="N23" s="56">
        <v>0</v>
      </c>
      <c r="O23" s="56">
        <v>0</v>
      </c>
    </row>
    <row r="24" spans="1:15">
      <c r="A24" s="57" t="s">
        <v>1940</v>
      </c>
      <c r="B24" s="109" t="s">
        <v>4605</v>
      </c>
      <c r="C24" s="110" t="s">
        <v>4605</v>
      </c>
      <c r="D24" s="110" t="s">
        <v>4605</v>
      </c>
      <c r="E24" s="110" t="s">
        <v>4605</v>
      </c>
      <c r="F24" s="59">
        <v>0</v>
      </c>
      <c r="G24" s="110" t="s">
        <v>4605</v>
      </c>
      <c r="H24" s="110" t="s">
        <v>4605</v>
      </c>
      <c r="I24" s="58">
        <v>0</v>
      </c>
      <c r="J24" s="59">
        <v>0</v>
      </c>
      <c r="K24" s="110" t="s">
        <v>4605</v>
      </c>
      <c r="L24" s="59">
        <v>0</v>
      </c>
      <c r="M24" s="110" t="s">
        <v>4605</v>
      </c>
      <c r="N24" s="58">
        <v>0</v>
      </c>
      <c r="O24" s="58">
        <v>0</v>
      </c>
    </row>
    <row r="25" spans="1:15">
      <c r="A25" t="s">
        <v>182</v>
      </c>
      <c r="B25" t="s">
        <v>182</v>
      </c>
      <c r="C25" t="s">
        <v>182</v>
      </c>
      <c r="D25" s="110" t="s">
        <v>4605</v>
      </c>
      <c r="E25" s="110" t="s">
        <v>4605</v>
      </c>
      <c r="F25" s="55">
        <v>0</v>
      </c>
      <c r="G25" t="s">
        <v>182</v>
      </c>
      <c r="H25" s="56">
        <v>0</v>
      </c>
      <c r="I25" s="56">
        <v>0</v>
      </c>
      <c r="J25" s="55">
        <v>0</v>
      </c>
      <c r="K25" s="55">
        <v>0</v>
      </c>
      <c r="L25" s="55">
        <v>0</v>
      </c>
      <c r="M25" s="56">
        <v>0</v>
      </c>
      <c r="N25" s="56">
        <v>0</v>
      </c>
      <c r="O25" s="56">
        <v>0</v>
      </c>
    </row>
    <row r="26" spans="1:15">
      <c r="A26" s="57" t="s">
        <v>851</v>
      </c>
      <c r="B26" s="109" t="s">
        <v>4605</v>
      </c>
      <c r="C26" s="110" t="s">
        <v>4605</v>
      </c>
      <c r="D26" s="110" t="s">
        <v>4605</v>
      </c>
      <c r="E26" s="110" t="s">
        <v>4605</v>
      </c>
      <c r="F26" s="59">
        <v>0</v>
      </c>
      <c r="G26" s="110" t="s">
        <v>4605</v>
      </c>
      <c r="H26" s="110" t="s">
        <v>4605</v>
      </c>
      <c r="I26" s="58">
        <v>0</v>
      </c>
      <c r="J26" s="59">
        <v>0</v>
      </c>
      <c r="K26" s="110" t="s">
        <v>4605</v>
      </c>
      <c r="L26" s="59">
        <v>0</v>
      </c>
      <c r="M26" s="110" t="s">
        <v>4605</v>
      </c>
      <c r="N26" s="58">
        <v>0</v>
      </c>
      <c r="O26" s="58">
        <v>0</v>
      </c>
    </row>
    <row r="27" spans="1:15">
      <c r="A27" t="s">
        <v>182</v>
      </c>
      <c r="B27" t="s">
        <v>182</v>
      </c>
      <c r="C27" t="s">
        <v>182</v>
      </c>
      <c r="D27" s="110" t="s">
        <v>4605</v>
      </c>
      <c r="E27" s="110" t="s">
        <v>4605</v>
      </c>
      <c r="F27" s="55">
        <v>0</v>
      </c>
      <c r="G27" t="s">
        <v>182</v>
      </c>
      <c r="H27" s="56">
        <v>0</v>
      </c>
      <c r="I27" s="56">
        <v>0</v>
      </c>
      <c r="J27" s="55">
        <v>0</v>
      </c>
      <c r="K27" s="55">
        <v>0</v>
      </c>
      <c r="L27" s="55">
        <v>0</v>
      </c>
      <c r="M27" s="56">
        <v>0</v>
      </c>
      <c r="N27" s="56">
        <v>0</v>
      </c>
      <c r="O27" s="56">
        <v>0</v>
      </c>
    </row>
    <row r="28" spans="1:15">
      <c r="A28" s="57" t="s">
        <v>204</v>
      </c>
      <c r="B28" s="109" t="s">
        <v>4605</v>
      </c>
      <c r="C28" s="110" t="s">
        <v>4605</v>
      </c>
      <c r="D28" s="110" t="s">
        <v>4605</v>
      </c>
      <c r="E28" s="110" t="s">
        <v>4605</v>
      </c>
      <c r="F28" s="59">
        <v>0</v>
      </c>
      <c r="G28" s="110" t="s">
        <v>4605</v>
      </c>
      <c r="H28" s="110" t="s">
        <v>4605</v>
      </c>
      <c r="I28" s="58">
        <v>0</v>
      </c>
      <c r="J28" s="59">
        <v>0</v>
      </c>
      <c r="K28" s="110" t="s">
        <v>4605</v>
      </c>
      <c r="L28" s="59">
        <v>0</v>
      </c>
      <c r="M28" s="110" t="s">
        <v>4605</v>
      </c>
      <c r="N28" s="58">
        <v>0</v>
      </c>
      <c r="O28" s="58">
        <v>0</v>
      </c>
    </row>
    <row r="29" spans="1:15">
      <c r="A29" s="57" t="s">
        <v>312</v>
      </c>
      <c r="B29" s="109" t="s">
        <v>4605</v>
      </c>
      <c r="C29" s="110" t="s">
        <v>4605</v>
      </c>
      <c r="D29" s="110" t="s">
        <v>4605</v>
      </c>
      <c r="E29" s="110" t="s">
        <v>4605</v>
      </c>
      <c r="F29" s="59">
        <v>0</v>
      </c>
      <c r="G29" s="110" t="s">
        <v>4605</v>
      </c>
      <c r="H29" s="110" t="s">
        <v>4605</v>
      </c>
      <c r="I29" s="58">
        <v>0</v>
      </c>
      <c r="J29" s="59">
        <v>0</v>
      </c>
      <c r="K29" s="110" t="s">
        <v>4605</v>
      </c>
      <c r="L29" s="59">
        <v>0</v>
      </c>
      <c r="M29" s="110" t="s">
        <v>4605</v>
      </c>
      <c r="N29" s="58">
        <v>0</v>
      </c>
      <c r="O29" s="58">
        <v>0</v>
      </c>
    </row>
    <row r="30" spans="1:15">
      <c r="A30" t="s">
        <v>182</v>
      </c>
      <c r="B30" t="s">
        <v>182</v>
      </c>
      <c r="C30" t="s">
        <v>182</v>
      </c>
      <c r="D30" s="110" t="s">
        <v>4605</v>
      </c>
      <c r="E30" s="110" t="s">
        <v>4605</v>
      </c>
      <c r="F30" s="55">
        <v>0</v>
      </c>
      <c r="G30" t="s">
        <v>182</v>
      </c>
      <c r="H30" s="56">
        <v>0</v>
      </c>
      <c r="I30" s="56">
        <v>0</v>
      </c>
      <c r="J30" s="55">
        <v>0</v>
      </c>
      <c r="K30" s="55">
        <v>0</v>
      </c>
      <c r="L30" s="55">
        <v>0</v>
      </c>
      <c r="M30" s="56">
        <v>0</v>
      </c>
      <c r="N30" s="56">
        <v>0</v>
      </c>
      <c r="O30" s="56">
        <v>0</v>
      </c>
    </row>
    <row r="31" spans="1:15">
      <c r="A31" s="57" t="s">
        <v>1941</v>
      </c>
      <c r="B31" s="109" t="s">
        <v>4605</v>
      </c>
      <c r="C31" s="110" t="s">
        <v>4605</v>
      </c>
      <c r="D31" s="110" t="s">
        <v>4605</v>
      </c>
      <c r="E31" s="110" t="s">
        <v>4605</v>
      </c>
      <c r="F31" s="59">
        <v>0</v>
      </c>
      <c r="G31" s="110" t="s">
        <v>4605</v>
      </c>
      <c r="H31" s="110" t="s">
        <v>4605</v>
      </c>
      <c r="I31" s="58">
        <v>0</v>
      </c>
      <c r="J31" s="59">
        <v>0</v>
      </c>
      <c r="K31" s="110" t="s">
        <v>4605</v>
      </c>
      <c r="L31" s="59">
        <v>0</v>
      </c>
      <c r="M31" s="110" t="s">
        <v>4605</v>
      </c>
      <c r="N31" s="58">
        <v>0</v>
      </c>
      <c r="O31" s="58">
        <v>0</v>
      </c>
    </row>
    <row r="32" spans="1:15">
      <c r="A32" t="s">
        <v>182</v>
      </c>
      <c r="B32" t="s">
        <v>182</v>
      </c>
      <c r="C32" t="s">
        <v>182</v>
      </c>
      <c r="D32" s="110" t="s">
        <v>4605</v>
      </c>
      <c r="E32" s="110" t="s">
        <v>4605</v>
      </c>
      <c r="F32" s="55">
        <v>0</v>
      </c>
      <c r="G32" t="s">
        <v>182</v>
      </c>
      <c r="H32" s="56">
        <v>0</v>
      </c>
      <c r="I32" s="56">
        <v>0</v>
      </c>
      <c r="J32" s="55">
        <v>0</v>
      </c>
      <c r="K32" s="55">
        <v>0</v>
      </c>
      <c r="L32" s="55">
        <v>0</v>
      </c>
      <c r="M32" s="56">
        <v>0</v>
      </c>
      <c r="N32" s="56">
        <v>0</v>
      </c>
      <c r="O32" s="56">
        <v>0</v>
      </c>
    </row>
    <row r="33" spans="1:15">
      <c r="A33" t="s">
        <v>320</v>
      </c>
      <c r="B33" s="109" t="s">
        <v>4605</v>
      </c>
      <c r="C33" s="110" t="s">
        <v>4605</v>
      </c>
      <c r="D33" s="110" t="s">
        <v>4605</v>
      </c>
      <c r="E33" s="110" t="s">
        <v>4605</v>
      </c>
      <c r="F33" s="110" t="s">
        <v>4605</v>
      </c>
      <c r="G33" s="110" t="s">
        <v>4605</v>
      </c>
      <c r="H33" s="110" t="s">
        <v>4605</v>
      </c>
      <c r="I33" s="110" t="s">
        <v>4605</v>
      </c>
      <c r="J33" s="110" t="s">
        <v>4605</v>
      </c>
      <c r="K33" s="110" t="s">
        <v>4605</v>
      </c>
      <c r="L33" s="110" t="s">
        <v>4605</v>
      </c>
      <c r="M33" s="110" t="s">
        <v>4605</v>
      </c>
      <c r="N33" s="110" t="s">
        <v>4605</v>
      </c>
      <c r="O33" s="110" t="s">
        <v>4605</v>
      </c>
    </row>
    <row r="34" spans="1:15">
      <c r="A34" t="s">
        <v>321</v>
      </c>
      <c r="B34" s="109" t="s">
        <v>4605</v>
      </c>
      <c r="C34" s="110" t="s">
        <v>4605</v>
      </c>
      <c r="D34" s="110" t="s">
        <v>4605</v>
      </c>
      <c r="E34" s="110" t="s">
        <v>4605</v>
      </c>
      <c r="F34" s="110" t="s">
        <v>4605</v>
      </c>
      <c r="G34" s="110" t="s">
        <v>4605</v>
      </c>
      <c r="H34" s="110" t="s">
        <v>4605</v>
      </c>
      <c r="I34" s="110" t="s">
        <v>4605</v>
      </c>
      <c r="J34" s="110" t="s">
        <v>4605</v>
      </c>
      <c r="K34" s="110" t="s">
        <v>4605</v>
      </c>
      <c r="L34" s="110" t="s">
        <v>4605</v>
      </c>
      <c r="M34" s="110" t="s">
        <v>4605</v>
      </c>
      <c r="N34" s="110" t="s">
        <v>4605</v>
      </c>
      <c r="O34" s="110" t="s">
        <v>4605</v>
      </c>
    </row>
    <row r="35" spans="1:15">
      <c r="A35" t="s">
        <v>322</v>
      </c>
      <c r="B35" s="109" t="s">
        <v>4605</v>
      </c>
      <c r="C35" s="110" t="s">
        <v>4605</v>
      </c>
      <c r="D35" s="110" t="s">
        <v>4605</v>
      </c>
      <c r="E35" s="110" t="s">
        <v>4605</v>
      </c>
      <c r="F35" s="110" t="s">
        <v>4605</v>
      </c>
      <c r="G35" s="110" t="s">
        <v>4605</v>
      </c>
      <c r="H35" s="110" t="s">
        <v>4605</v>
      </c>
      <c r="I35" s="110" t="s">
        <v>4605</v>
      </c>
      <c r="J35" s="110" t="s">
        <v>4605</v>
      </c>
      <c r="K35" s="110" t="s">
        <v>4605</v>
      </c>
      <c r="L35" s="110" t="s">
        <v>4605</v>
      </c>
      <c r="M35" s="110" t="s">
        <v>4605</v>
      </c>
      <c r="N35" s="110" t="s">
        <v>4605</v>
      </c>
      <c r="O35" s="110" t="s">
        <v>4605</v>
      </c>
    </row>
    <row r="10000" spans="52:52" hidden="1">
      <c r="AZ10000"/>
    </row>
  </sheetData>
  <mergeCells count="1">
    <mergeCell ref="A5:O5"/>
  </mergeCells>
  <dataValidations count="1">
    <dataValidation allowBlank="1" showInputMessage="1" showErrorMessage="1" sqref="B1:B4 A5:AY1048576 BA5:XFD1048576 AZ5:AZ9999 AZ10001:AZ1048576" xr:uid="{00000000-0002-0000-0C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2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63" t="s">
        <v>4604</v>
      </c>
    </row>
    <row r="2" spans="1:20" s="1" customFormat="1">
      <c r="A2" s="2" t="s">
        <v>1</v>
      </c>
      <c r="B2" s="9" t="s">
        <v>3591</v>
      </c>
    </row>
    <row r="3" spans="1:20" s="1" customFormat="1">
      <c r="A3" s="2" t="s">
        <v>2</v>
      </c>
      <c r="B3" s="20" t="s">
        <v>3592</v>
      </c>
    </row>
    <row r="4" spans="1:20" s="1" customFormat="1">
      <c r="A4" s="2" t="s">
        <v>3</v>
      </c>
      <c r="B4" s="64" t="s">
        <v>165</v>
      </c>
    </row>
    <row r="5" spans="1:20" ht="18.75">
      <c r="A5" s="85" t="s">
        <v>78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7"/>
    </row>
    <row r="6" spans="1:20" s="15" customFormat="1">
      <c r="A6" s="32" t="s">
        <v>92</v>
      </c>
      <c r="B6" s="33" t="s">
        <v>46</v>
      </c>
      <c r="C6" s="33" t="s">
        <v>117</v>
      </c>
      <c r="D6" s="33" t="s">
        <v>47</v>
      </c>
      <c r="E6" s="33" t="s">
        <v>80</v>
      </c>
      <c r="F6" s="33" t="s">
        <v>48</v>
      </c>
      <c r="G6" s="33" t="s">
        <v>49</v>
      </c>
      <c r="H6" s="33" t="s">
        <v>67</v>
      </c>
      <c r="I6" s="33" t="s">
        <v>68</v>
      </c>
      <c r="J6" s="33" t="s">
        <v>50</v>
      </c>
      <c r="K6" s="33" t="s">
        <v>51</v>
      </c>
      <c r="L6" s="117" t="s">
        <v>52</v>
      </c>
      <c r="M6" s="33" t="s">
        <v>155</v>
      </c>
      <c r="N6" s="33" t="s">
        <v>156</v>
      </c>
      <c r="O6" s="33" t="s">
        <v>5</v>
      </c>
      <c r="P6" s="33" t="s">
        <v>69</v>
      </c>
      <c r="Q6" s="33" t="s">
        <v>54</v>
      </c>
      <c r="R6" s="34" t="s">
        <v>151</v>
      </c>
      <c r="T6" s="13"/>
    </row>
    <row r="7" spans="1:20" s="15" customFormat="1">
      <c r="A7" s="102" t="s">
        <v>4605</v>
      </c>
      <c r="B7" s="103" t="s">
        <v>4605</v>
      </c>
      <c r="C7" s="103" t="s">
        <v>4605</v>
      </c>
      <c r="D7" s="103" t="s">
        <v>4605</v>
      </c>
      <c r="E7" s="103" t="s">
        <v>4605</v>
      </c>
      <c r="F7" s="103" t="s">
        <v>4605</v>
      </c>
      <c r="G7" s="103" t="s">
        <v>4605</v>
      </c>
      <c r="H7" s="21" t="s">
        <v>70</v>
      </c>
      <c r="I7" s="21" t="s">
        <v>71</v>
      </c>
      <c r="J7" s="103" t="s">
        <v>4605</v>
      </c>
      <c r="K7" s="21" t="s">
        <v>7</v>
      </c>
      <c r="L7" s="21" t="s">
        <v>7</v>
      </c>
      <c r="M7" s="21" t="s">
        <v>152</v>
      </c>
      <c r="N7" s="103" t="s">
        <v>4605</v>
      </c>
      <c r="O7" s="21" t="s">
        <v>6</v>
      </c>
      <c r="P7" s="21" t="s">
        <v>7</v>
      </c>
      <c r="Q7" s="21" t="s">
        <v>7</v>
      </c>
      <c r="R7" s="22" t="s">
        <v>7</v>
      </c>
    </row>
    <row r="8" spans="1:20" s="17" customFormat="1" ht="20.25">
      <c r="A8" s="104" t="s">
        <v>4605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4" t="s">
        <v>81</v>
      </c>
      <c r="R8" s="24" t="s">
        <v>82</v>
      </c>
      <c r="S8" s="25"/>
    </row>
    <row r="9" spans="1:20" s="17" customFormat="1" ht="20.25">
      <c r="A9" s="18" t="s">
        <v>84</v>
      </c>
      <c r="B9" s="105" t="s">
        <v>4605</v>
      </c>
      <c r="C9" s="105" t="s">
        <v>4605</v>
      </c>
      <c r="D9" s="105" t="s">
        <v>4605</v>
      </c>
      <c r="E9" s="105" t="s">
        <v>4605</v>
      </c>
      <c r="F9" s="105" t="s">
        <v>4605</v>
      </c>
      <c r="G9" s="105" t="s">
        <v>4605</v>
      </c>
      <c r="H9" s="105" t="s">
        <v>4605</v>
      </c>
      <c r="I9" s="53">
        <v>0.66</v>
      </c>
      <c r="J9" s="105" t="s">
        <v>4605</v>
      </c>
      <c r="K9" s="105" t="s">
        <v>4605</v>
      </c>
      <c r="L9" s="54">
        <v>6.3600000000000004E-2</v>
      </c>
      <c r="M9" s="53">
        <v>3512591.6460000002</v>
      </c>
      <c r="N9" s="105" t="s">
        <v>4605</v>
      </c>
      <c r="O9" s="53">
        <v>12740.169900041999</v>
      </c>
      <c r="P9" s="105" t="s">
        <v>4605</v>
      </c>
      <c r="Q9" s="54">
        <v>1</v>
      </c>
      <c r="R9" s="54">
        <v>8.0000000000000004E-4</v>
      </c>
      <c r="S9" s="25"/>
    </row>
    <row r="10" spans="1:20">
      <c r="A10" s="57" t="s">
        <v>173</v>
      </c>
      <c r="B10" s="109" t="s">
        <v>4605</v>
      </c>
      <c r="C10" s="110" t="s">
        <v>4605</v>
      </c>
      <c r="D10" s="110" t="s">
        <v>4605</v>
      </c>
      <c r="E10" s="110" t="s">
        <v>4605</v>
      </c>
      <c r="F10" s="110" t="s">
        <v>4605</v>
      </c>
      <c r="G10" s="110" t="s">
        <v>4605</v>
      </c>
      <c r="H10" s="110" t="s">
        <v>4605</v>
      </c>
      <c r="I10" s="59">
        <v>0.66</v>
      </c>
      <c r="J10" s="110" t="s">
        <v>4605</v>
      </c>
      <c r="K10" s="110" t="s">
        <v>4605</v>
      </c>
      <c r="L10" s="58">
        <v>6.3600000000000004E-2</v>
      </c>
      <c r="M10" s="59">
        <v>3512591.6460000002</v>
      </c>
      <c r="N10" s="110" t="s">
        <v>4605</v>
      </c>
      <c r="O10" s="59">
        <v>12740.169900041999</v>
      </c>
      <c r="P10" s="110" t="s">
        <v>4605</v>
      </c>
      <c r="Q10" s="58">
        <v>1</v>
      </c>
      <c r="R10" s="58">
        <v>8.0000000000000004E-4</v>
      </c>
    </row>
    <row r="11" spans="1:20">
      <c r="A11" s="57" t="s">
        <v>1942</v>
      </c>
      <c r="B11" s="109" t="s">
        <v>4605</v>
      </c>
      <c r="C11" s="110" t="s">
        <v>4605</v>
      </c>
      <c r="D11" s="110" t="s">
        <v>4605</v>
      </c>
      <c r="E11" s="110" t="s">
        <v>4605</v>
      </c>
      <c r="F11" s="110" t="s">
        <v>4605</v>
      </c>
      <c r="G11" s="110" t="s">
        <v>4605</v>
      </c>
      <c r="H11" s="110" t="s">
        <v>4605</v>
      </c>
      <c r="I11" s="59">
        <v>0</v>
      </c>
      <c r="J11" s="110" t="s">
        <v>4605</v>
      </c>
      <c r="K11" s="110" t="s">
        <v>4605</v>
      </c>
      <c r="L11" s="58">
        <v>0</v>
      </c>
      <c r="M11" s="59">
        <v>0</v>
      </c>
      <c r="N11" s="110" t="s">
        <v>4605</v>
      </c>
      <c r="O11" s="59">
        <v>0</v>
      </c>
      <c r="P11" s="110" t="s">
        <v>4605</v>
      </c>
      <c r="Q11" s="58">
        <v>0</v>
      </c>
      <c r="R11" s="58">
        <v>0</v>
      </c>
    </row>
    <row r="12" spans="1:20">
      <c r="A12" t="s">
        <v>182</v>
      </c>
      <c r="B12" t="s">
        <v>182</v>
      </c>
      <c r="C12" s="110" t="s">
        <v>4605</v>
      </c>
      <c r="D12" s="110" t="s">
        <v>4605</v>
      </c>
      <c r="E12" t="s">
        <v>182</v>
      </c>
      <c r="F12" t="s">
        <v>182</v>
      </c>
      <c r="G12" s="110" t="s">
        <v>4605</v>
      </c>
      <c r="H12" s="110" t="s">
        <v>4605</v>
      </c>
      <c r="I12" s="55">
        <v>0</v>
      </c>
      <c r="J12" t="s">
        <v>182</v>
      </c>
      <c r="K12" s="56">
        <v>0</v>
      </c>
      <c r="L12" s="56">
        <v>0</v>
      </c>
      <c r="M12" s="55">
        <v>0</v>
      </c>
      <c r="N12" s="55">
        <v>0</v>
      </c>
      <c r="O12" s="55">
        <v>0</v>
      </c>
      <c r="P12" s="56">
        <v>0</v>
      </c>
      <c r="Q12" s="56">
        <v>0</v>
      </c>
      <c r="R12" s="56">
        <v>0</v>
      </c>
    </row>
    <row r="13" spans="1:20">
      <c r="A13" s="57" t="s">
        <v>1943</v>
      </c>
      <c r="B13" s="109" t="s">
        <v>4605</v>
      </c>
      <c r="C13" s="110" t="s">
        <v>4605</v>
      </c>
      <c r="D13" s="110" t="s">
        <v>4605</v>
      </c>
      <c r="E13" s="110" t="s">
        <v>4605</v>
      </c>
      <c r="F13" s="110" t="s">
        <v>4605</v>
      </c>
      <c r="G13" s="110" t="s">
        <v>4605</v>
      </c>
      <c r="H13" s="110" t="s">
        <v>4605</v>
      </c>
      <c r="I13" s="59">
        <v>0</v>
      </c>
      <c r="J13" s="110" t="s">
        <v>4605</v>
      </c>
      <c r="K13" s="110" t="s">
        <v>4605</v>
      </c>
      <c r="L13" s="58">
        <v>0</v>
      </c>
      <c r="M13" s="59">
        <v>0</v>
      </c>
      <c r="N13" s="110" t="s">
        <v>4605</v>
      </c>
      <c r="O13" s="59">
        <v>0</v>
      </c>
      <c r="P13" s="110" t="s">
        <v>4605</v>
      </c>
      <c r="Q13" s="58">
        <v>0</v>
      </c>
      <c r="R13" s="58">
        <v>0</v>
      </c>
    </row>
    <row r="14" spans="1:20">
      <c r="A14" t="s">
        <v>182</v>
      </c>
      <c r="B14" t="s">
        <v>182</v>
      </c>
      <c r="C14" s="110" t="s">
        <v>4605</v>
      </c>
      <c r="D14" s="110" t="s">
        <v>4605</v>
      </c>
      <c r="E14" t="s">
        <v>182</v>
      </c>
      <c r="F14" t="s">
        <v>182</v>
      </c>
      <c r="G14" s="110" t="s">
        <v>4605</v>
      </c>
      <c r="H14" s="110" t="s">
        <v>4605</v>
      </c>
      <c r="I14" s="55">
        <v>0</v>
      </c>
      <c r="J14" t="s">
        <v>182</v>
      </c>
      <c r="K14" s="56">
        <v>0</v>
      </c>
      <c r="L14" s="56">
        <v>0</v>
      </c>
      <c r="M14" s="55">
        <v>0</v>
      </c>
      <c r="N14" s="55">
        <v>0</v>
      </c>
      <c r="O14" s="55">
        <v>0</v>
      </c>
      <c r="P14" s="56">
        <v>0</v>
      </c>
      <c r="Q14" s="56">
        <v>0</v>
      </c>
      <c r="R14" s="56">
        <v>0</v>
      </c>
    </row>
    <row r="15" spans="1:20">
      <c r="A15" s="57" t="s">
        <v>325</v>
      </c>
      <c r="B15" s="109" t="s">
        <v>4605</v>
      </c>
      <c r="C15" s="110" t="s">
        <v>4605</v>
      </c>
      <c r="D15" s="110" t="s">
        <v>4605</v>
      </c>
      <c r="E15" s="110" t="s">
        <v>4605</v>
      </c>
      <c r="F15" s="110" t="s">
        <v>4605</v>
      </c>
      <c r="G15" s="110" t="s">
        <v>4605</v>
      </c>
      <c r="H15" s="110" t="s">
        <v>4605</v>
      </c>
      <c r="I15" s="59">
        <v>0.66</v>
      </c>
      <c r="J15" s="110" t="s">
        <v>4605</v>
      </c>
      <c r="K15" s="110" t="s">
        <v>4605</v>
      </c>
      <c r="L15" s="58">
        <v>6.3600000000000004E-2</v>
      </c>
      <c r="M15" s="59">
        <v>3512591.6460000002</v>
      </c>
      <c r="N15" s="110" t="s">
        <v>4605</v>
      </c>
      <c r="O15" s="59">
        <v>12740.169900041999</v>
      </c>
      <c r="P15" s="110" t="s">
        <v>4605</v>
      </c>
      <c r="Q15" s="58">
        <v>1</v>
      </c>
      <c r="R15" s="58">
        <v>8.0000000000000004E-4</v>
      </c>
    </row>
    <row r="16" spans="1:20">
      <c r="A16" t="s">
        <v>1944</v>
      </c>
      <c r="B16" t="s">
        <v>1945</v>
      </c>
      <c r="C16" t="s">
        <v>108</v>
      </c>
      <c r="D16" t="s">
        <v>850</v>
      </c>
      <c r="E16" t="s">
        <v>711</v>
      </c>
      <c r="F16" t="s">
        <v>670</v>
      </c>
      <c r="G16" t="s">
        <v>177</v>
      </c>
      <c r="H16" t="s">
        <v>796</v>
      </c>
      <c r="I16" s="55">
        <v>0.66</v>
      </c>
      <c r="J16" t="s">
        <v>100</v>
      </c>
      <c r="K16" s="56">
        <v>6.3500000000000001E-2</v>
      </c>
      <c r="L16" s="56">
        <v>6.3600000000000004E-2</v>
      </c>
      <c r="M16" s="55">
        <v>3512591.6460000002</v>
      </c>
      <c r="N16" s="55">
        <v>100</v>
      </c>
      <c r="O16" s="55">
        <v>12740.169900041999</v>
      </c>
      <c r="P16" s="56">
        <v>0</v>
      </c>
      <c r="Q16" s="56">
        <v>1</v>
      </c>
      <c r="R16" s="56">
        <v>8.0000000000000004E-4</v>
      </c>
    </row>
    <row r="17" spans="1:18">
      <c r="A17" s="57" t="s">
        <v>851</v>
      </c>
      <c r="B17" s="109" t="s">
        <v>4605</v>
      </c>
      <c r="C17" s="110" t="s">
        <v>4605</v>
      </c>
      <c r="D17" s="110" t="s">
        <v>4605</v>
      </c>
      <c r="E17" s="110" t="s">
        <v>4605</v>
      </c>
      <c r="F17" s="110" t="s">
        <v>4605</v>
      </c>
      <c r="G17" s="110" t="s">
        <v>4605</v>
      </c>
      <c r="H17" s="110" t="s">
        <v>4605</v>
      </c>
      <c r="I17" s="59">
        <v>0</v>
      </c>
      <c r="J17" s="110" t="s">
        <v>4605</v>
      </c>
      <c r="K17" s="110" t="s">
        <v>4605</v>
      </c>
      <c r="L17" s="58">
        <v>0</v>
      </c>
      <c r="M17" s="59">
        <v>0</v>
      </c>
      <c r="N17" s="110" t="s">
        <v>4605</v>
      </c>
      <c r="O17" s="59">
        <v>0</v>
      </c>
      <c r="P17" s="110" t="s">
        <v>4605</v>
      </c>
      <c r="Q17" s="58">
        <v>0</v>
      </c>
      <c r="R17" s="58">
        <v>0</v>
      </c>
    </row>
    <row r="18" spans="1:18">
      <c r="A18" t="s">
        <v>182</v>
      </c>
      <c r="B18" t="s">
        <v>182</v>
      </c>
      <c r="C18" s="110" t="s">
        <v>4605</v>
      </c>
      <c r="D18" s="110" t="s">
        <v>4605</v>
      </c>
      <c r="E18" t="s">
        <v>182</v>
      </c>
      <c r="F18" t="s">
        <v>182</v>
      </c>
      <c r="G18" s="110" t="s">
        <v>4605</v>
      </c>
      <c r="H18" s="110" t="s">
        <v>4605</v>
      </c>
      <c r="I18" s="55">
        <v>0</v>
      </c>
      <c r="J18" t="s">
        <v>182</v>
      </c>
      <c r="K18" s="56">
        <v>0</v>
      </c>
      <c r="L18" s="56">
        <v>0</v>
      </c>
      <c r="M18" s="55">
        <v>0</v>
      </c>
      <c r="N18" s="55">
        <v>0</v>
      </c>
      <c r="O18" s="55">
        <v>0</v>
      </c>
      <c r="P18" s="56">
        <v>0</v>
      </c>
      <c r="Q18" s="56">
        <v>0</v>
      </c>
      <c r="R18" s="56">
        <v>0</v>
      </c>
    </row>
    <row r="19" spans="1:18">
      <c r="A19" s="57" t="s">
        <v>204</v>
      </c>
      <c r="B19" s="109" t="s">
        <v>4605</v>
      </c>
      <c r="C19" s="110" t="s">
        <v>4605</v>
      </c>
      <c r="D19" s="110" t="s">
        <v>4605</v>
      </c>
      <c r="E19" s="110" t="s">
        <v>4605</v>
      </c>
      <c r="F19" s="110" t="s">
        <v>4605</v>
      </c>
      <c r="G19" s="110" t="s">
        <v>4605</v>
      </c>
      <c r="H19" s="110" t="s">
        <v>4605</v>
      </c>
      <c r="I19" s="59">
        <v>0</v>
      </c>
      <c r="J19" s="110" t="s">
        <v>4605</v>
      </c>
      <c r="K19" s="110" t="s">
        <v>4605</v>
      </c>
      <c r="L19" s="58">
        <v>0</v>
      </c>
      <c r="M19" s="59">
        <v>0</v>
      </c>
      <c r="N19" s="110" t="s">
        <v>4605</v>
      </c>
      <c r="O19" s="59">
        <v>0</v>
      </c>
      <c r="P19" s="110" t="s">
        <v>4605</v>
      </c>
      <c r="Q19" s="58">
        <v>0</v>
      </c>
      <c r="R19" s="58">
        <v>0</v>
      </c>
    </row>
    <row r="20" spans="1:18">
      <c r="A20" s="57" t="s">
        <v>1946</v>
      </c>
      <c r="B20" s="109" t="s">
        <v>4605</v>
      </c>
      <c r="C20" s="110" t="s">
        <v>4605</v>
      </c>
      <c r="D20" s="110" t="s">
        <v>4605</v>
      </c>
      <c r="E20" s="110" t="s">
        <v>4605</v>
      </c>
      <c r="F20" s="110" t="s">
        <v>4605</v>
      </c>
      <c r="G20" s="110" t="s">
        <v>4605</v>
      </c>
      <c r="H20" s="110" t="s">
        <v>4605</v>
      </c>
      <c r="I20" s="59">
        <v>0</v>
      </c>
      <c r="J20" s="110" t="s">
        <v>4605</v>
      </c>
      <c r="K20" s="110" t="s">
        <v>4605</v>
      </c>
      <c r="L20" s="58">
        <v>0</v>
      </c>
      <c r="M20" s="59">
        <v>0</v>
      </c>
      <c r="N20" s="110" t="s">
        <v>4605</v>
      </c>
      <c r="O20" s="59">
        <v>0</v>
      </c>
      <c r="P20" s="110" t="s">
        <v>4605</v>
      </c>
      <c r="Q20" s="58">
        <v>0</v>
      </c>
      <c r="R20" s="58">
        <v>0</v>
      </c>
    </row>
    <row r="21" spans="1:18">
      <c r="A21" t="s">
        <v>182</v>
      </c>
      <c r="B21" t="s">
        <v>182</v>
      </c>
      <c r="C21" s="110" t="s">
        <v>4605</v>
      </c>
      <c r="D21" s="110" t="s">
        <v>4605</v>
      </c>
      <c r="E21" t="s">
        <v>182</v>
      </c>
      <c r="F21" t="s">
        <v>182</v>
      </c>
      <c r="G21" s="110" t="s">
        <v>4605</v>
      </c>
      <c r="H21" s="110" t="s">
        <v>4605</v>
      </c>
      <c r="I21" s="55">
        <v>0</v>
      </c>
      <c r="J21" t="s">
        <v>182</v>
      </c>
      <c r="K21" s="56">
        <v>0</v>
      </c>
      <c r="L21" s="56">
        <v>0</v>
      </c>
      <c r="M21" s="55">
        <v>0</v>
      </c>
      <c r="N21" s="55">
        <v>0</v>
      </c>
      <c r="O21" s="55">
        <v>0</v>
      </c>
      <c r="P21" s="56">
        <v>0</v>
      </c>
      <c r="Q21" s="56">
        <v>0</v>
      </c>
      <c r="R21" s="56">
        <v>0</v>
      </c>
    </row>
    <row r="22" spans="1:18">
      <c r="A22" s="57" t="s">
        <v>1947</v>
      </c>
      <c r="B22" s="109" t="s">
        <v>4605</v>
      </c>
      <c r="C22" s="110" t="s">
        <v>4605</v>
      </c>
      <c r="D22" s="110" t="s">
        <v>4605</v>
      </c>
      <c r="E22" s="110" t="s">
        <v>4605</v>
      </c>
      <c r="F22" s="110" t="s">
        <v>4605</v>
      </c>
      <c r="G22" s="110" t="s">
        <v>4605</v>
      </c>
      <c r="H22" s="110" t="s">
        <v>4605</v>
      </c>
      <c r="I22" s="59">
        <v>0</v>
      </c>
      <c r="J22" s="110" t="s">
        <v>4605</v>
      </c>
      <c r="K22" s="110" t="s">
        <v>4605</v>
      </c>
      <c r="L22" s="58">
        <v>0</v>
      </c>
      <c r="M22" s="59">
        <v>0</v>
      </c>
      <c r="N22" s="110" t="s">
        <v>4605</v>
      </c>
      <c r="O22" s="59">
        <v>0</v>
      </c>
      <c r="P22" s="110" t="s">
        <v>4605</v>
      </c>
      <c r="Q22" s="58">
        <v>0</v>
      </c>
      <c r="R22" s="58">
        <v>0</v>
      </c>
    </row>
    <row r="23" spans="1:18">
      <c r="A23" t="s">
        <v>182</v>
      </c>
      <c r="B23" t="s">
        <v>182</v>
      </c>
      <c r="C23" s="110" t="s">
        <v>4605</v>
      </c>
      <c r="D23" s="110" t="s">
        <v>4605</v>
      </c>
      <c r="E23" t="s">
        <v>182</v>
      </c>
      <c r="F23" t="s">
        <v>182</v>
      </c>
      <c r="G23" s="110" t="s">
        <v>4605</v>
      </c>
      <c r="H23" s="110" t="s">
        <v>4605</v>
      </c>
      <c r="I23" s="55">
        <v>0</v>
      </c>
      <c r="J23" t="s">
        <v>182</v>
      </c>
      <c r="K23" s="56">
        <v>0</v>
      </c>
      <c r="L23" s="56">
        <v>0</v>
      </c>
      <c r="M23" s="55">
        <v>0</v>
      </c>
      <c r="N23" s="55">
        <v>0</v>
      </c>
      <c r="O23" s="55">
        <v>0</v>
      </c>
      <c r="P23" s="56">
        <v>0</v>
      </c>
      <c r="Q23" s="56">
        <v>0</v>
      </c>
      <c r="R23" s="56">
        <v>0</v>
      </c>
    </row>
    <row r="24" spans="1:18">
      <c r="A24" t="s">
        <v>206</v>
      </c>
      <c r="B24" s="109" t="s">
        <v>4605</v>
      </c>
      <c r="C24" s="110" t="s">
        <v>4605</v>
      </c>
      <c r="D24" s="110" t="s">
        <v>4605</v>
      </c>
      <c r="E24" s="110" t="s">
        <v>4605</v>
      </c>
      <c r="F24" s="110" t="s">
        <v>4605</v>
      </c>
      <c r="G24" s="110" t="s">
        <v>4605</v>
      </c>
      <c r="H24" s="110" t="s">
        <v>4605</v>
      </c>
      <c r="I24" s="110" t="s">
        <v>4605</v>
      </c>
      <c r="J24" s="110" t="s">
        <v>4605</v>
      </c>
      <c r="K24" s="110" t="s">
        <v>4605</v>
      </c>
      <c r="L24" s="110" t="s">
        <v>4605</v>
      </c>
      <c r="M24" s="110" t="s">
        <v>4605</v>
      </c>
      <c r="N24" s="110" t="s">
        <v>4605</v>
      </c>
      <c r="O24" s="110" t="s">
        <v>4605</v>
      </c>
      <c r="P24" s="110" t="s">
        <v>4605</v>
      </c>
      <c r="Q24" s="110" t="s">
        <v>4605</v>
      </c>
      <c r="R24" s="110" t="s">
        <v>4605</v>
      </c>
    </row>
    <row r="25" spans="1:18">
      <c r="A25" t="s">
        <v>320</v>
      </c>
      <c r="B25" s="109" t="s">
        <v>4605</v>
      </c>
      <c r="C25" s="110" t="s">
        <v>4605</v>
      </c>
      <c r="D25" s="110" t="s">
        <v>4605</v>
      </c>
      <c r="E25" s="110" t="s">
        <v>4605</v>
      </c>
      <c r="F25" s="110" t="s">
        <v>4605</v>
      </c>
      <c r="G25" s="110" t="s">
        <v>4605</v>
      </c>
      <c r="H25" s="110" t="s">
        <v>4605</v>
      </c>
      <c r="I25" s="110" t="s">
        <v>4605</v>
      </c>
      <c r="J25" s="110" t="s">
        <v>4605</v>
      </c>
      <c r="K25" s="110" t="s">
        <v>4605</v>
      </c>
      <c r="L25" s="110" t="s">
        <v>4605</v>
      </c>
      <c r="M25" s="110" t="s">
        <v>4605</v>
      </c>
      <c r="N25" s="110" t="s">
        <v>4605</v>
      </c>
      <c r="O25" s="110" t="s">
        <v>4605</v>
      </c>
      <c r="P25" s="110" t="s">
        <v>4605</v>
      </c>
      <c r="Q25" s="110" t="s">
        <v>4605</v>
      </c>
      <c r="R25" s="110" t="s">
        <v>4605</v>
      </c>
    </row>
    <row r="26" spans="1:18">
      <c r="A26" t="s">
        <v>321</v>
      </c>
      <c r="B26" s="109" t="s">
        <v>4605</v>
      </c>
      <c r="C26" s="110" t="s">
        <v>4605</v>
      </c>
      <c r="D26" s="110" t="s">
        <v>4605</v>
      </c>
      <c r="E26" s="110" t="s">
        <v>4605</v>
      </c>
      <c r="F26" s="110" t="s">
        <v>4605</v>
      </c>
      <c r="G26" s="110" t="s">
        <v>4605</v>
      </c>
      <c r="H26" s="110" t="s">
        <v>4605</v>
      </c>
      <c r="I26" s="110" t="s">
        <v>4605</v>
      </c>
      <c r="J26" s="110" t="s">
        <v>4605</v>
      </c>
      <c r="K26" s="110" t="s">
        <v>4605</v>
      </c>
      <c r="L26" s="110" t="s">
        <v>4605</v>
      </c>
      <c r="M26" s="110" t="s">
        <v>4605</v>
      </c>
      <c r="N26" s="110" t="s">
        <v>4605</v>
      </c>
      <c r="O26" s="110" t="s">
        <v>4605</v>
      </c>
      <c r="P26" s="110" t="s">
        <v>4605</v>
      </c>
      <c r="Q26" s="110" t="s">
        <v>4605</v>
      </c>
      <c r="R26" s="110" t="s">
        <v>4605</v>
      </c>
    </row>
    <row r="27" spans="1:18">
      <c r="A27" t="s">
        <v>322</v>
      </c>
      <c r="B27" s="109" t="s">
        <v>4605</v>
      </c>
      <c r="C27" s="110" t="s">
        <v>4605</v>
      </c>
      <c r="D27" s="110" t="s">
        <v>4605</v>
      </c>
      <c r="E27" s="110" t="s">
        <v>4605</v>
      </c>
      <c r="F27" s="110" t="s">
        <v>4605</v>
      </c>
      <c r="G27" s="110" t="s">
        <v>4605</v>
      </c>
      <c r="H27" s="110" t="s">
        <v>4605</v>
      </c>
      <c r="I27" s="110" t="s">
        <v>4605</v>
      </c>
      <c r="J27" s="110" t="s">
        <v>4605</v>
      </c>
      <c r="K27" s="110" t="s">
        <v>4605</v>
      </c>
      <c r="L27" s="110" t="s">
        <v>4605</v>
      </c>
      <c r="M27" s="110" t="s">
        <v>4605</v>
      </c>
      <c r="N27" s="110" t="s">
        <v>4605</v>
      </c>
      <c r="O27" s="110" t="s">
        <v>4605</v>
      </c>
      <c r="P27" s="110" t="s">
        <v>4605</v>
      </c>
      <c r="Q27" s="110" t="s">
        <v>4605</v>
      </c>
      <c r="R27" s="110" t="s">
        <v>4605</v>
      </c>
    </row>
    <row r="28" spans="1:18" hidden="1">
      <c r="C28" s="13"/>
      <c r="D28" s="13"/>
      <c r="E28" s="13"/>
    </row>
    <row r="29" spans="1:18" hidden="1">
      <c r="C29" s="13"/>
      <c r="D29" s="13"/>
      <c r="E29" s="13"/>
    </row>
    <row r="30" spans="1:18" hidden="1">
      <c r="C30" s="13"/>
      <c r="D30" s="13"/>
      <c r="E30" s="13"/>
    </row>
    <row r="31" spans="1:18" hidden="1">
      <c r="C31" s="13"/>
      <c r="D31" s="13"/>
      <c r="E31" s="13"/>
    </row>
    <row r="32" spans="1:18" hidden="1">
      <c r="C32" s="13"/>
      <c r="D32" s="13"/>
      <c r="E32" s="13"/>
    </row>
    <row r="33" spans="3:5" hidden="1">
      <c r="C33" s="13"/>
      <c r="D33" s="13"/>
      <c r="E33" s="13"/>
    </row>
    <row r="34" spans="3:5" hidden="1">
      <c r="C34" s="13"/>
      <c r="D34" s="13"/>
      <c r="E34" s="13"/>
    </row>
    <row r="35" spans="3:5" hidden="1">
      <c r="C35" s="13"/>
      <c r="D35" s="13"/>
      <c r="E35" s="13"/>
    </row>
    <row r="36" spans="3:5" hidden="1">
      <c r="C36" s="13"/>
      <c r="D36" s="13"/>
      <c r="E36" s="13"/>
    </row>
    <row r="37" spans="3:5" hidden="1">
      <c r="C37" s="13"/>
      <c r="D37" s="13"/>
      <c r="E37" s="13"/>
    </row>
    <row r="38" spans="3:5" hidden="1">
      <c r="C38" s="13"/>
      <c r="D38" s="13"/>
      <c r="E38" s="13"/>
    </row>
    <row r="39" spans="3:5" hidden="1">
      <c r="C39" s="13"/>
      <c r="D39" s="13"/>
      <c r="E39" s="13"/>
    </row>
    <row r="40" spans="3:5" hidden="1">
      <c r="C40" s="13"/>
      <c r="D40" s="13"/>
      <c r="E40" s="13"/>
    </row>
    <row r="41" spans="3:5" hidden="1">
      <c r="C41" s="13"/>
      <c r="D41" s="13"/>
      <c r="E41" s="13"/>
    </row>
    <row r="42" spans="3:5" hidden="1">
      <c r="C42" s="13"/>
      <c r="D42" s="13"/>
      <c r="E42" s="13"/>
    </row>
    <row r="43" spans="3:5" hidden="1">
      <c r="C43" s="13"/>
      <c r="D43" s="13"/>
      <c r="E43" s="13"/>
    </row>
    <row r="44" spans="3:5" hidden="1">
      <c r="C44" s="13"/>
      <c r="D44" s="13"/>
      <c r="E44" s="13"/>
    </row>
    <row r="45" spans="3:5" hidden="1">
      <c r="C45" s="13"/>
      <c r="D45" s="13"/>
      <c r="E45" s="13"/>
    </row>
    <row r="46" spans="3:5" hidden="1">
      <c r="C46" s="13"/>
      <c r="D46" s="13"/>
      <c r="E46" s="13"/>
    </row>
    <row r="47" spans="3:5" hidden="1">
      <c r="C47" s="13"/>
      <c r="D47" s="13"/>
      <c r="E47" s="13"/>
    </row>
    <row r="48" spans="3:5" hidden="1">
      <c r="C48" s="13"/>
      <c r="D48" s="13"/>
      <c r="E48" s="13"/>
    </row>
    <row r="49" spans="3:5" hidden="1">
      <c r="C49" s="13"/>
      <c r="D49" s="13"/>
      <c r="E49" s="13"/>
    </row>
    <row r="50" spans="3:5" hidden="1">
      <c r="C50" s="13"/>
      <c r="D50" s="13"/>
      <c r="E50" s="13"/>
    </row>
    <row r="51" spans="3:5" hidden="1">
      <c r="C51" s="13"/>
      <c r="D51" s="13"/>
      <c r="E51" s="13"/>
    </row>
    <row r="52" spans="3:5" hidden="1">
      <c r="C52" s="13"/>
      <c r="D52" s="13"/>
      <c r="E52" s="13"/>
    </row>
    <row r="53" spans="3:5" hidden="1">
      <c r="C53" s="13"/>
      <c r="D53" s="13"/>
      <c r="E53" s="13"/>
    </row>
    <row r="54" spans="3:5" hidden="1">
      <c r="C54" s="13"/>
      <c r="D54" s="13"/>
      <c r="E54" s="13"/>
    </row>
    <row r="55" spans="3:5" hidden="1">
      <c r="C55" s="13"/>
      <c r="D55" s="13"/>
      <c r="E55" s="13"/>
    </row>
    <row r="56" spans="3:5" hidden="1">
      <c r="C56" s="13"/>
      <c r="D56" s="13"/>
      <c r="E56" s="13"/>
    </row>
    <row r="57" spans="3:5" hidden="1">
      <c r="C57" s="13"/>
      <c r="D57" s="13"/>
      <c r="E57" s="13"/>
    </row>
    <row r="58" spans="3:5" hidden="1">
      <c r="C58" s="13"/>
      <c r="D58" s="13"/>
      <c r="E58" s="13"/>
    </row>
    <row r="59" spans="3:5" hidden="1">
      <c r="C59" s="13"/>
      <c r="D59" s="13"/>
      <c r="E59" s="13"/>
    </row>
    <row r="60" spans="3:5" hidden="1">
      <c r="C60" s="13"/>
      <c r="D60" s="13"/>
      <c r="E60" s="13"/>
    </row>
    <row r="61" spans="3:5" hidden="1">
      <c r="C61" s="13"/>
      <c r="D61" s="13"/>
      <c r="E61" s="13"/>
    </row>
    <row r="62" spans="3:5" hidden="1">
      <c r="C62" s="13"/>
      <c r="D62" s="13"/>
      <c r="E62" s="13"/>
    </row>
    <row r="63" spans="3:5" hidden="1">
      <c r="C63" s="13"/>
      <c r="D63" s="13"/>
      <c r="E63" s="13"/>
    </row>
    <row r="64" spans="3:5" hidden="1">
      <c r="C64" s="13"/>
      <c r="D64" s="13"/>
      <c r="E64" s="13"/>
    </row>
    <row r="65" spans="3:5" hidden="1">
      <c r="C65" s="13"/>
      <c r="D65" s="13"/>
      <c r="E65" s="13"/>
    </row>
    <row r="66" spans="3:5" hidden="1">
      <c r="C66" s="13"/>
      <c r="D66" s="13"/>
      <c r="E66" s="13"/>
    </row>
    <row r="67" spans="3:5" hidden="1">
      <c r="C67" s="13"/>
      <c r="D67" s="13"/>
      <c r="E67" s="13"/>
    </row>
    <row r="68" spans="3:5" hidden="1">
      <c r="C68" s="13"/>
      <c r="D68" s="13"/>
      <c r="E68" s="13"/>
    </row>
    <row r="69" spans="3:5" hidden="1">
      <c r="C69" s="13"/>
      <c r="D69" s="13"/>
      <c r="E69" s="13"/>
    </row>
    <row r="70" spans="3:5" hidden="1">
      <c r="C70" s="13"/>
      <c r="D70" s="13"/>
      <c r="E70" s="13"/>
    </row>
    <row r="71" spans="3:5" hidden="1">
      <c r="C71" s="13"/>
      <c r="D71" s="13"/>
      <c r="E71" s="13"/>
    </row>
    <row r="72" spans="3:5" hidden="1">
      <c r="C72" s="13"/>
      <c r="D72" s="13"/>
      <c r="E72" s="13"/>
    </row>
    <row r="73" spans="3:5" hidden="1">
      <c r="C73" s="13"/>
      <c r="D73" s="13"/>
      <c r="E73" s="13"/>
    </row>
    <row r="74" spans="3:5" hidden="1">
      <c r="C74" s="13"/>
      <c r="D74" s="13"/>
      <c r="E74" s="13"/>
    </row>
    <row r="75" spans="3:5" hidden="1">
      <c r="C75" s="13"/>
      <c r="D75" s="13"/>
      <c r="E75" s="13"/>
    </row>
    <row r="76" spans="3:5" hidden="1">
      <c r="C76" s="13"/>
      <c r="D76" s="13"/>
      <c r="E76" s="13"/>
    </row>
    <row r="77" spans="3:5" hidden="1">
      <c r="C77" s="13"/>
      <c r="D77" s="13"/>
      <c r="E77" s="13"/>
    </row>
    <row r="78" spans="3:5" hidden="1">
      <c r="C78" s="13"/>
      <c r="D78" s="13"/>
      <c r="E78" s="13"/>
    </row>
    <row r="79" spans="3:5" hidden="1">
      <c r="C79" s="13"/>
      <c r="D79" s="13"/>
      <c r="E79" s="13"/>
    </row>
    <row r="80" spans="3:5" hidden="1">
      <c r="C80" s="13"/>
      <c r="D80" s="13"/>
      <c r="E80" s="13"/>
    </row>
    <row r="81" spans="3:5" hidden="1">
      <c r="C81" s="13"/>
      <c r="D81" s="13"/>
      <c r="E81" s="13"/>
    </row>
    <row r="82" spans="3:5" hidden="1">
      <c r="C82" s="13"/>
      <c r="D82" s="13"/>
      <c r="E82" s="13"/>
    </row>
    <row r="83" spans="3:5" hidden="1">
      <c r="C83" s="13"/>
      <c r="D83" s="13"/>
      <c r="E83" s="13"/>
    </row>
    <row r="84" spans="3:5" hidden="1">
      <c r="C84" s="13"/>
      <c r="D84" s="13"/>
      <c r="E84" s="13"/>
    </row>
    <row r="85" spans="3:5" hidden="1">
      <c r="C85" s="13"/>
      <c r="D85" s="13"/>
      <c r="E85" s="13"/>
    </row>
    <row r="86" spans="3:5" hidden="1">
      <c r="C86" s="13"/>
      <c r="D86" s="13"/>
      <c r="E86" s="13"/>
    </row>
    <row r="87" spans="3:5" hidden="1">
      <c r="C87" s="13"/>
      <c r="D87" s="13"/>
      <c r="E87" s="13"/>
    </row>
    <row r="88" spans="3:5" hidden="1">
      <c r="C88" s="13"/>
      <c r="D88" s="13"/>
      <c r="E88" s="13"/>
    </row>
    <row r="89" spans="3:5" hidden="1">
      <c r="C89" s="13"/>
      <c r="D89" s="13"/>
      <c r="E89" s="13"/>
    </row>
    <row r="90" spans="3:5" hidden="1">
      <c r="C90" s="13"/>
      <c r="D90" s="13"/>
      <c r="E90" s="13"/>
    </row>
    <row r="91" spans="3:5" hidden="1">
      <c r="C91" s="13"/>
      <c r="D91" s="13"/>
      <c r="E91" s="13"/>
    </row>
    <row r="92" spans="3:5" hidden="1">
      <c r="C92" s="13"/>
      <c r="D92" s="13"/>
      <c r="E92" s="13"/>
    </row>
    <row r="93" spans="3:5" hidden="1">
      <c r="C93" s="13"/>
      <c r="D93" s="13"/>
      <c r="E93" s="13"/>
    </row>
    <row r="94" spans="3:5" hidden="1">
      <c r="C94" s="13"/>
      <c r="D94" s="13"/>
      <c r="E94" s="13"/>
    </row>
    <row r="95" spans="3:5" hidden="1">
      <c r="C95" s="13"/>
      <c r="D95" s="13"/>
      <c r="E95" s="13"/>
    </row>
    <row r="96" spans="3:5" hidden="1">
      <c r="C96" s="13"/>
      <c r="D96" s="13"/>
      <c r="E96" s="13"/>
    </row>
    <row r="97" spans="3:5" hidden="1">
      <c r="C97" s="13"/>
      <c r="D97" s="13"/>
      <c r="E97" s="13"/>
    </row>
    <row r="98" spans="3:5" hidden="1">
      <c r="C98" s="13"/>
      <c r="D98" s="13"/>
      <c r="E98" s="13"/>
    </row>
    <row r="99" spans="3:5" hidden="1">
      <c r="C99" s="13"/>
      <c r="D99" s="13"/>
      <c r="E99" s="13"/>
    </row>
    <row r="100" spans="3:5" hidden="1">
      <c r="C100" s="13"/>
      <c r="D100" s="13"/>
      <c r="E100" s="13"/>
    </row>
    <row r="101" spans="3:5" hidden="1">
      <c r="C101" s="13"/>
      <c r="D101" s="13"/>
      <c r="E101" s="13"/>
    </row>
    <row r="102" spans="3:5" hidden="1">
      <c r="C102" s="13"/>
      <c r="D102" s="13"/>
      <c r="E102" s="13"/>
    </row>
    <row r="103" spans="3:5" hidden="1">
      <c r="C103" s="13"/>
      <c r="D103" s="13"/>
      <c r="E103" s="13"/>
    </row>
    <row r="104" spans="3:5" hidden="1">
      <c r="C104" s="13"/>
      <c r="D104" s="13"/>
      <c r="E104" s="13"/>
    </row>
    <row r="105" spans="3:5" hidden="1">
      <c r="C105" s="13"/>
      <c r="D105" s="13"/>
      <c r="E105" s="13"/>
    </row>
    <row r="106" spans="3:5" hidden="1">
      <c r="C106" s="13"/>
      <c r="D106" s="13"/>
      <c r="E106" s="13"/>
    </row>
    <row r="107" spans="3:5" hidden="1">
      <c r="C107" s="13"/>
      <c r="D107" s="13"/>
      <c r="E107" s="13"/>
    </row>
    <row r="108" spans="3:5" hidden="1">
      <c r="C108" s="13"/>
      <c r="D108" s="13"/>
      <c r="E108" s="13"/>
    </row>
    <row r="109" spans="3:5" hidden="1">
      <c r="C109" s="13"/>
      <c r="D109" s="13"/>
      <c r="E109" s="13"/>
    </row>
    <row r="110" spans="3:5" hidden="1">
      <c r="C110" s="13"/>
      <c r="D110" s="13"/>
      <c r="E110" s="13"/>
    </row>
    <row r="111" spans="3:5" hidden="1">
      <c r="C111" s="13"/>
      <c r="D111" s="13"/>
      <c r="E111" s="13"/>
    </row>
    <row r="112" spans="3:5" hidden="1">
      <c r="C112" s="13"/>
      <c r="D112" s="13"/>
      <c r="E112" s="13"/>
    </row>
    <row r="113" spans="3:5" hidden="1">
      <c r="C113" s="13"/>
      <c r="D113" s="13"/>
      <c r="E113" s="13"/>
    </row>
    <row r="114" spans="3:5" hidden="1">
      <c r="C114" s="13"/>
      <c r="D114" s="13"/>
      <c r="E114" s="13"/>
    </row>
    <row r="115" spans="3:5" hidden="1">
      <c r="C115" s="13"/>
      <c r="D115" s="13"/>
      <c r="E115" s="13"/>
    </row>
    <row r="116" spans="3:5" hidden="1">
      <c r="C116" s="13"/>
      <c r="D116" s="13"/>
      <c r="E116" s="13"/>
    </row>
    <row r="117" spans="3:5" hidden="1">
      <c r="C117" s="13"/>
      <c r="D117" s="13"/>
      <c r="E117" s="13"/>
    </row>
    <row r="118" spans="3:5" hidden="1">
      <c r="C118" s="13"/>
      <c r="D118" s="13"/>
      <c r="E118" s="13"/>
    </row>
    <row r="119" spans="3:5" hidden="1">
      <c r="C119" s="13"/>
      <c r="D119" s="13"/>
      <c r="E119" s="13"/>
    </row>
    <row r="120" spans="3:5" hidden="1">
      <c r="C120" s="13"/>
      <c r="D120" s="13"/>
      <c r="E120" s="13"/>
    </row>
    <row r="121" spans="3:5" hidden="1">
      <c r="C121" s="13"/>
      <c r="D121" s="13"/>
      <c r="E121" s="13"/>
    </row>
    <row r="122" spans="3:5" hidden="1">
      <c r="C122" s="13"/>
      <c r="D122" s="13"/>
      <c r="E122" s="13"/>
    </row>
    <row r="123" spans="3:5" hidden="1">
      <c r="C123" s="13"/>
      <c r="D123" s="13"/>
      <c r="E123" s="13"/>
    </row>
    <row r="124" spans="3:5" hidden="1">
      <c r="C124" s="13"/>
      <c r="D124" s="13"/>
      <c r="E124" s="13"/>
    </row>
    <row r="125" spans="3:5" hidden="1">
      <c r="C125" s="13"/>
      <c r="D125" s="13"/>
      <c r="E125" s="13"/>
    </row>
    <row r="126" spans="3:5" hidden="1">
      <c r="C126" s="13"/>
      <c r="D126" s="13"/>
      <c r="E126" s="13"/>
    </row>
    <row r="127" spans="3:5" hidden="1">
      <c r="C127" s="13"/>
      <c r="D127" s="13"/>
      <c r="E127" s="13"/>
    </row>
    <row r="128" spans="3:5" hidden="1">
      <c r="C128" s="13"/>
      <c r="D128" s="13"/>
      <c r="E128" s="13"/>
    </row>
    <row r="129" spans="3:5" hidden="1">
      <c r="C129" s="13"/>
      <c r="D129" s="13"/>
      <c r="E129" s="13"/>
    </row>
    <row r="130" spans="3:5" hidden="1">
      <c r="C130" s="13"/>
      <c r="D130" s="13"/>
      <c r="E130" s="13"/>
    </row>
    <row r="131" spans="3:5" hidden="1">
      <c r="C131" s="13"/>
      <c r="D131" s="13"/>
      <c r="E131" s="13"/>
    </row>
    <row r="132" spans="3:5" hidden="1">
      <c r="C132" s="13"/>
      <c r="D132" s="13"/>
      <c r="E132" s="13"/>
    </row>
    <row r="133" spans="3:5" hidden="1">
      <c r="C133" s="13"/>
      <c r="D133" s="13"/>
      <c r="E133" s="13"/>
    </row>
    <row r="134" spans="3:5" hidden="1">
      <c r="C134" s="13"/>
      <c r="D134" s="13"/>
      <c r="E134" s="13"/>
    </row>
    <row r="135" spans="3:5" hidden="1">
      <c r="C135" s="13"/>
      <c r="D135" s="13"/>
      <c r="E135" s="13"/>
    </row>
    <row r="136" spans="3:5" hidden="1">
      <c r="C136" s="13"/>
      <c r="D136" s="13"/>
      <c r="E136" s="13"/>
    </row>
    <row r="137" spans="3:5" hidden="1">
      <c r="C137" s="13"/>
      <c r="D137" s="13"/>
      <c r="E137" s="13"/>
    </row>
    <row r="138" spans="3:5" hidden="1">
      <c r="C138" s="13"/>
      <c r="D138" s="13"/>
      <c r="E138" s="13"/>
    </row>
    <row r="139" spans="3:5" hidden="1">
      <c r="C139" s="13"/>
      <c r="D139" s="13"/>
      <c r="E139" s="13"/>
    </row>
    <row r="140" spans="3:5" hidden="1">
      <c r="C140" s="13"/>
      <c r="D140" s="13"/>
      <c r="E140" s="13"/>
    </row>
    <row r="141" spans="3:5" hidden="1">
      <c r="C141" s="13"/>
      <c r="D141" s="13"/>
      <c r="E141" s="13"/>
    </row>
    <row r="142" spans="3:5" hidden="1">
      <c r="C142" s="13"/>
      <c r="D142" s="13"/>
      <c r="E142" s="13"/>
    </row>
    <row r="143" spans="3:5" hidden="1">
      <c r="C143" s="13"/>
      <c r="D143" s="13"/>
      <c r="E143" s="13"/>
    </row>
    <row r="144" spans="3:5" hidden="1">
      <c r="C144" s="13"/>
      <c r="D144" s="13"/>
      <c r="E144" s="13"/>
    </row>
    <row r="145" spans="3:5" hidden="1">
      <c r="C145" s="13"/>
      <c r="D145" s="13"/>
      <c r="E145" s="13"/>
    </row>
    <row r="146" spans="3:5" hidden="1">
      <c r="C146" s="13"/>
      <c r="D146" s="13"/>
      <c r="E146" s="13"/>
    </row>
    <row r="147" spans="3:5" hidden="1">
      <c r="C147" s="13"/>
      <c r="D147" s="13"/>
      <c r="E147" s="13"/>
    </row>
    <row r="148" spans="3:5" hidden="1">
      <c r="C148" s="13"/>
      <c r="D148" s="13"/>
      <c r="E148" s="13"/>
    </row>
    <row r="149" spans="3:5" hidden="1">
      <c r="C149" s="13"/>
      <c r="D149" s="13"/>
      <c r="E149" s="13"/>
    </row>
    <row r="150" spans="3:5" hidden="1">
      <c r="C150" s="13"/>
      <c r="D150" s="13"/>
      <c r="E150" s="13"/>
    </row>
    <row r="151" spans="3:5" hidden="1">
      <c r="C151" s="13"/>
      <c r="D151" s="13"/>
      <c r="E151" s="13"/>
    </row>
    <row r="152" spans="3:5" hidden="1">
      <c r="C152" s="13"/>
      <c r="D152" s="13"/>
      <c r="E152" s="13"/>
    </row>
    <row r="153" spans="3:5" hidden="1">
      <c r="C153" s="13"/>
      <c r="D153" s="13"/>
      <c r="E153" s="13"/>
    </row>
    <row r="154" spans="3:5" hidden="1">
      <c r="C154" s="13"/>
      <c r="D154" s="13"/>
      <c r="E154" s="13"/>
    </row>
    <row r="155" spans="3:5" hidden="1">
      <c r="C155" s="13"/>
      <c r="D155" s="13"/>
      <c r="E155" s="13"/>
    </row>
    <row r="156" spans="3:5" hidden="1">
      <c r="C156" s="13"/>
      <c r="D156" s="13"/>
      <c r="E156" s="13"/>
    </row>
    <row r="157" spans="3:5" hidden="1">
      <c r="C157" s="13"/>
      <c r="D157" s="13"/>
      <c r="E157" s="13"/>
    </row>
    <row r="158" spans="3:5" hidden="1">
      <c r="C158" s="13"/>
      <c r="D158" s="13"/>
      <c r="E158" s="13"/>
    </row>
    <row r="159" spans="3:5" hidden="1">
      <c r="C159" s="13"/>
      <c r="D159" s="13"/>
      <c r="E159" s="13"/>
    </row>
    <row r="160" spans="3:5" hidden="1">
      <c r="C160" s="13"/>
      <c r="D160" s="13"/>
      <c r="E160" s="13"/>
    </row>
    <row r="161" spans="3:5" hidden="1">
      <c r="C161" s="13"/>
      <c r="D161" s="13"/>
      <c r="E161" s="13"/>
    </row>
    <row r="162" spans="3:5" hidden="1">
      <c r="C162" s="13"/>
      <c r="D162" s="13"/>
      <c r="E162" s="13"/>
    </row>
    <row r="163" spans="3:5" hidden="1">
      <c r="C163" s="13"/>
      <c r="D163" s="13"/>
      <c r="E163" s="13"/>
    </row>
    <row r="164" spans="3:5" hidden="1">
      <c r="C164" s="13"/>
      <c r="D164" s="13"/>
      <c r="E164" s="13"/>
    </row>
    <row r="165" spans="3:5" hidden="1">
      <c r="C165" s="13"/>
      <c r="D165" s="13"/>
      <c r="E165" s="13"/>
    </row>
    <row r="166" spans="3:5" hidden="1">
      <c r="C166" s="13"/>
      <c r="D166" s="13"/>
      <c r="E166" s="13"/>
    </row>
    <row r="167" spans="3:5" hidden="1">
      <c r="C167" s="13"/>
      <c r="D167" s="13"/>
      <c r="E167" s="13"/>
    </row>
    <row r="168" spans="3:5" hidden="1">
      <c r="C168" s="13"/>
      <c r="D168" s="13"/>
      <c r="E168" s="13"/>
    </row>
    <row r="169" spans="3:5" hidden="1">
      <c r="C169" s="13"/>
      <c r="D169" s="13"/>
      <c r="E169" s="13"/>
    </row>
    <row r="170" spans="3:5" hidden="1">
      <c r="C170" s="13"/>
      <c r="D170" s="13"/>
      <c r="E170" s="13"/>
    </row>
    <row r="171" spans="3:5" hidden="1">
      <c r="C171" s="13"/>
      <c r="D171" s="13"/>
      <c r="E171" s="13"/>
    </row>
    <row r="172" spans="3:5" hidden="1">
      <c r="C172" s="13"/>
      <c r="D172" s="13"/>
      <c r="E172" s="13"/>
    </row>
    <row r="173" spans="3:5" hidden="1">
      <c r="C173" s="13"/>
      <c r="D173" s="13"/>
      <c r="E173" s="13"/>
    </row>
    <row r="174" spans="3:5" hidden="1">
      <c r="C174" s="13"/>
      <c r="D174" s="13"/>
      <c r="E174" s="13"/>
    </row>
    <row r="175" spans="3:5" hidden="1">
      <c r="C175" s="13"/>
      <c r="D175" s="13"/>
      <c r="E175" s="13"/>
    </row>
    <row r="176" spans="3:5" hidden="1">
      <c r="C176" s="13"/>
      <c r="D176" s="13"/>
      <c r="E176" s="13"/>
    </row>
    <row r="177" spans="3:5" hidden="1">
      <c r="C177" s="13"/>
      <c r="D177" s="13"/>
      <c r="E177" s="13"/>
    </row>
    <row r="178" spans="3:5" hidden="1">
      <c r="C178" s="13"/>
      <c r="D178" s="13"/>
      <c r="E178" s="13"/>
    </row>
    <row r="179" spans="3:5" hidden="1">
      <c r="C179" s="13"/>
      <c r="D179" s="13"/>
      <c r="E179" s="13"/>
    </row>
    <row r="180" spans="3:5" hidden="1">
      <c r="C180" s="13"/>
      <c r="D180" s="13"/>
      <c r="E180" s="13"/>
    </row>
    <row r="181" spans="3:5" hidden="1">
      <c r="C181" s="13"/>
      <c r="D181" s="13"/>
      <c r="E181" s="13"/>
    </row>
    <row r="182" spans="3:5" hidden="1">
      <c r="C182" s="13"/>
      <c r="D182" s="13"/>
      <c r="E182" s="13"/>
    </row>
    <row r="183" spans="3:5" hidden="1">
      <c r="C183" s="13"/>
      <c r="D183" s="13"/>
      <c r="E183" s="13"/>
    </row>
    <row r="184" spans="3:5" hidden="1">
      <c r="C184" s="13"/>
      <c r="D184" s="13"/>
      <c r="E184" s="13"/>
    </row>
    <row r="185" spans="3:5" hidden="1">
      <c r="C185" s="13"/>
      <c r="D185" s="13"/>
      <c r="E185" s="13"/>
    </row>
    <row r="186" spans="3:5" hidden="1">
      <c r="C186" s="13"/>
      <c r="D186" s="13"/>
      <c r="E186" s="13"/>
    </row>
    <row r="187" spans="3:5" hidden="1">
      <c r="C187" s="13"/>
      <c r="D187" s="13"/>
      <c r="E187" s="13"/>
    </row>
    <row r="188" spans="3:5" hidden="1">
      <c r="C188" s="13"/>
      <c r="D188" s="13"/>
      <c r="E188" s="13"/>
    </row>
    <row r="189" spans="3:5" hidden="1">
      <c r="C189" s="13"/>
      <c r="D189" s="13"/>
      <c r="E189" s="13"/>
    </row>
    <row r="190" spans="3:5" hidden="1">
      <c r="C190" s="13"/>
      <c r="D190" s="13"/>
      <c r="E190" s="13"/>
    </row>
    <row r="191" spans="3:5" hidden="1">
      <c r="C191" s="13"/>
      <c r="D191" s="13"/>
      <c r="E191" s="13"/>
    </row>
    <row r="192" spans="3:5" hidden="1">
      <c r="C192" s="13"/>
      <c r="D192" s="13"/>
      <c r="E192" s="13"/>
    </row>
    <row r="193" spans="3:5" hidden="1">
      <c r="C193" s="13"/>
      <c r="D193" s="13"/>
      <c r="E193" s="13"/>
    </row>
    <row r="194" spans="3:5" hidden="1">
      <c r="C194" s="13"/>
      <c r="D194" s="13"/>
      <c r="E194" s="13"/>
    </row>
    <row r="195" spans="3:5" hidden="1">
      <c r="C195" s="13"/>
      <c r="D195" s="13"/>
      <c r="E195" s="13"/>
    </row>
    <row r="196" spans="3:5" hidden="1">
      <c r="C196" s="13"/>
      <c r="D196" s="13"/>
      <c r="E196" s="13"/>
    </row>
    <row r="197" spans="3:5" hidden="1">
      <c r="C197" s="13"/>
      <c r="D197" s="13"/>
      <c r="E197" s="13"/>
    </row>
    <row r="198" spans="3:5" hidden="1">
      <c r="C198" s="13"/>
      <c r="D198" s="13"/>
      <c r="E198" s="13"/>
    </row>
    <row r="199" spans="3:5" hidden="1">
      <c r="C199" s="13"/>
      <c r="D199" s="13"/>
      <c r="E199" s="13"/>
    </row>
    <row r="200" spans="3:5" hidden="1">
      <c r="C200" s="13"/>
      <c r="D200" s="13"/>
      <c r="E200" s="13"/>
    </row>
    <row r="201" spans="3:5" hidden="1">
      <c r="C201" s="13"/>
      <c r="D201" s="13"/>
      <c r="E201" s="13"/>
    </row>
    <row r="202" spans="3:5" hidden="1">
      <c r="C202" s="13"/>
      <c r="D202" s="13"/>
      <c r="E202" s="13"/>
    </row>
    <row r="203" spans="3:5" hidden="1">
      <c r="C203" s="13"/>
      <c r="D203" s="13"/>
      <c r="E203" s="13"/>
    </row>
    <row r="204" spans="3:5" hidden="1">
      <c r="C204" s="13"/>
      <c r="D204" s="13"/>
      <c r="E204" s="13"/>
    </row>
    <row r="205" spans="3:5" hidden="1">
      <c r="C205" s="13"/>
      <c r="D205" s="13"/>
      <c r="E205" s="13"/>
    </row>
    <row r="206" spans="3:5" hidden="1">
      <c r="C206" s="13"/>
      <c r="D206" s="13"/>
      <c r="E206" s="13"/>
    </row>
    <row r="207" spans="3:5" hidden="1">
      <c r="C207" s="13"/>
      <c r="D207" s="13"/>
      <c r="E207" s="13"/>
    </row>
    <row r="208" spans="3:5" hidden="1">
      <c r="C208" s="13"/>
      <c r="D208" s="13"/>
      <c r="E208" s="13"/>
    </row>
    <row r="209" spans="3:5" hidden="1">
      <c r="C209" s="13"/>
      <c r="D209" s="13"/>
      <c r="E209" s="13"/>
    </row>
    <row r="210" spans="3:5" hidden="1">
      <c r="C210" s="13"/>
      <c r="D210" s="13"/>
      <c r="E210" s="13"/>
    </row>
    <row r="211" spans="3:5" hidden="1">
      <c r="C211" s="13"/>
      <c r="D211" s="13"/>
      <c r="E211" s="13"/>
    </row>
    <row r="212" spans="3:5" hidden="1">
      <c r="C212" s="13"/>
      <c r="D212" s="13"/>
      <c r="E212" s="13"/>
    </row>
    <row r="213" spans="3:5" hidden="1">
      <c r="C213" s="13"/>
      <c r="D213" s="13"/>
      <c r="E213" s="13"/>
    </row>
    <row r="214" spans="3:5" hidden="1">
      <c r="C214" s="13"/>
      <c r="D214" s="13"/>
      <c r="E214" s="13"/>
    </row>
    <row r="215" spans="3:5" hidden="1">
      <c r="C215" s="13"/>
      <c r="D215" s="13"/>
      <c r="E215" s="13"/>
    </row>
    <row r="216" spans="3:5" hidden="1">
      <c r="C216" s="13"/>
      <c r="D216" s="13"/>
      <c r="E216" s="13"/>
    </row>
    <row r="217" spans="3:5" hidden="1">
      <c r="C217" s="13"/>
      <c r="D217" s="13"/>
      <c r="E217" s="13"/>
    </row>
    <row r="218" spans="3:5" hidden="1">
      <c r="C218" s="13"/>
      <c r="D218" s="13"/>
      <c r="E218" s="13"/>
    </row>
    <row r="219" spans="3:5" hidden="1">
      <c r="C219" s="13"/>
      <c r="D219" s="13"/>
      <c r="E219" s="13"/>
    </row>
    <row r="220" spans="3:5" hidden="1">
      <c r="C220" s="13"/>
      <c r="D220" s="13"/>
      <c r="E220" s="13"/>
    </row>
    <row r="221" spans="3:5" hidden="1">
      <c r="C221" s="13"/>
      <c r="D221" s="13"/>
      <c r="E221" s="13"/>
    </row>
    <row r="222" spans="3:5" hidden="1">
      <c r="C222" s="13"/>
      <c r="D222" s="13"/>
      <c r="E222" s="13"/>
    </row>
    <row r="223" spans="3:5" hidden="1">
      <c r="C223" s="13"/>
      <c r="D223" s="13"/>
      <c r="E223" s="13"/>
    </row>
    <row r="224" spans="3:5" hidden="1">
      <c r="C224" s="13"/>
      <c r="D224" s="13"/>
      <c r="E224" s="13"/>
    </row>
    <row r="225" spans="3:5" hidden="1">
      <c r="C225" s="13"/>
      <c r="D225" s="13"/>
      <c r="E225" s="13"/>
    </row>
    <row r="226" spans="3:5" hidden="1">
      <c r="C226" s="13"/>
      <c r="D226" s="13"/>
      <c r="E226" s="13"/>
    </row>
    <row r="227" spans="3:5" hidden="1">
      <c r="C227" s="13"/>
      <c r="D227" s="13"/>
      <c r="E227" s="13"/>
    </row>
    <row r="228" spans="3:5" hidden="1">
      <c r="C228" s="13"/>
      <c r="D228" s="13"/>
      <c r="E228" s="13"/>
    </row>
    <row r="229" spans="3:5" hidden="1">
      <c r="C229" s="13"/>
      <c r="D229" s="13"/>
      <c r="E229" s="13"/>
    </row>
    <row r="230" spans="3:5" hidden="1">
      <c r="C230" s="13"/>
      <c r="D230" s="13"/>
      <c r="E230" s="13"/>
    </row>
    <row r="231" spans="3:5" hidden="1">
      <c r="C231" s="13"/>
      <c r="D231" s="13"/>
      <c r="E231" s="13"/>
    </row>
    <row r="232" spans="3:5" hidden="1">
      <c r="C232" s="13"/>
      <c r="D232" s="13"/>
      <c r="E232" s="13"/>
    </row>
    <row r="233" spans="3:5" hidden="1">
      <c r="C233" s="13"/>
      <c r="D233" s="13"/>
      <c r="E233" s="13"/>
    </row>
    <row r="234" spans="3:5" hidden="1">
      <c r="C234" s="13"/>
      <c r="D234" s="13"/>
      <c r="E234" s="13"/>
    </row>
    <row r="235" spans="3:5" hidden="1">
      <c r="C235" s="13"/>
      <c r="D235" s="13"/>
      <c r="E235" s="13"/>
    </row>
    <row r="236" spans="3:5" hidden="1">
      <c r="C236" s="13"/>
      <c r="D236" s="13"/>
      <c r="E236" s="13"/>
    </row>
    <row r="237" spans="3:5" hidden="1">
      <c r="C237" s="13"/>
      <c r="D237" s="13"/>
      <c r="E237" s="13"/>
    </row>
    <row r="238" spans="3:5" hidden="1">
      <c r="C238" s="13"/>
      <c r="D238" s="13"/>
      <c r="E238" s="13"/>
    </row>
    <row r="239" spans="3:5" hidden="1">
      <c r="C239" s="13"/>
      <c r="D239" s="13"/>
      <c r="E239" s="13"/>
    </row>
    <row r="240" spans="3:5" hidden="1">
      <c r="C240" s="13"/>
      <c r="D240" s="13"/>
      <c r="E240" s="13"/>
    </row>
    <row r="241" spans="3:5" hidden="1">
      <c r="C241" s="13"/>
      <c r="D241" s="13"/>
      <c r="E241" s="13"/>
    </row>
    <row r="242" spans="3:5" hidden="1">
      <c r="C242" s="13"/>
      <c r="D242" s="13"/>
      <c r="E242" s="13"/>
    </row>
    <row r="243" spans="3:5" hidden="1">
      <c r="C243" s="13"/>
      <c r="D243" s="13"/>
      <c r="E243" s="13"/>
    </row>
    <row r="244" spans="3:5" hidden="1">
      <c r="C244" s="13"/>
      <c r="D244" s="13"/>
      <c r="E244" s="13"/>
    </row>
    <row r="245" spans="3:5" hidden="1">
      <c r="C245" s="13"/>
      <c r="D245" s="13"/>
      <c r="E245" s="13"/>
    </row>
    <row r="246" spans="3:5" hidden="1">
      <c r="C246" s="13"/>
      <c r="D246" s="13"/>
      <c r="E246" s="13"/>
    </row>
    <row r="247" spans="3:5" hidden="1">
      <c r="C247" s="13"/>
      <c r="D247" s="13"/>
      <c r="E247" s="13"/>
    </row>
    <row r="248" spans="3:5" hidden="1">
      <c r="C248" s="13"/>
      <c r="D248" s="13"/>
      <c r="E248" s="13"/>
    </row>
    <row r="249" spans="3:5" hidden="1">
      <c r="C249" s="13"/>
      <c r="D249" s="13"/>
      <c r="E249" s="13"/>
    </row>
    <row r="250" spans="3:5" hidden="1">
      <c r="C250" s="13"/>
      <c r="D250" s="13"/>
      <c r="E250" s="13"/>
    </row>
    <row r="251" spans="3:5" hidden="1">
      <c r="C251" s="13"/>
      <c r="D251" s="13"/>
      <c r="E251" s="13"/>
    </row>
    <row r="252" spans="3:5" hidden="1">
      <c r="C252" s="13"/>
      <c r="D252" s="13"/>
      <c r="E252" s="13"/>
    </row>
    <row r="253" spans="3:5" hidden="1">
      <c r="C253" s="13"/>
      <c r="D253" s="13"/>
      <c r="E253" s="13"/>
    </row>
    <row r="254" spans="3:5" hidden="1">
      <c r="C254" s="13"/>
      <c r="D254" s="13"/>
      <c r="E254" s="13"/>
    </row>
    <row r="255" spans="3:5" hidden="1">
      <c r="C255" s="13"/>
      <c r="D255" s="13"/>
      <c r="E255" s="13"/>
    </row>
    <row r="256" spans="3:5" hidden="1">
      <c r="C256" s="13"/>
      <c r="D256" s="13"/>
      <c r="E256" s="13"/>
    </row>
    <row r="257" spans="3:5" hidden="1">
      <c r="C257" s="13"/>
      <c r="D257" s="13"/>
      <c r="E257" s="13"/>
    </row>
    <row r="258" spans="3:5" hidden="1">
      <c r="C258" s="13"/>
      <c r="D258" s="13"/>
      <c r="E258" s="13"/>
    </row>
    <row r="259" spans="3:5" hidden="1">
      <c r="C259" s="13"/>
      <c r="D259" s="13"/>
      <c r="E259" s="13"/>
    </row>
    <row r="260" spans="3:5" hidden="1">
      <c r="C260" s="13"/>
      <c r="D260" s="13"/>
      <c r="E260" s="13"/>
    </row>
    <row r="261" spans="3:5" hidden="1">
      <c r="C261" s="13"/>
      <c r="D261" s="13"/>
      <c r="E261" s="13"/>
    </row>
    <row r="262" spans="3:5" hidden="1">
      <c r="C262" s="13"/>
      <c r="D262" s="13"/>
      <c r="E262" s="13"/>
    </row>
    <row r="263" spans="3:5" hidden="1">
      <c r="C263" s="13"/>
      <c r="D263" s="13"/>
      <c r="E263" s="13"/>
    </row>
    <row r="264" spans="3:5" hidden="1">
      <c r="C264" s="13"/>
      <c r="D264" s="13"/>
      <c r="E264" s="13"/>
    </row>
    <row r="265" spans="3:5" hidden="1">
      <c r="C265" s="13"/>
      <c r="D265" s="13"/>
      <c r="E265" s="13"/>
    </row>
    <row r="266" spans="3:5" hidden="1">
      <c r="C266" s="13"/>
      <c r="D266" s="13"/>
      <c r="E266" s="13"/>
    </row>
    <row r="267" spans="3:5" hidden="1">
      <c r="C267" s="13"/>
      <c r="D267" s="13"/>
      <c r="E267" s="13"/>
    </row>
    <row r="268" spans="3:5" hidden="1">
      <c r="C268" s="13"/>
      <c r="D268" s="13"/>
      <c r="E268" s="13"/>
    </row>
    <row r="269" spans="3:5" hidden="1">
      <c r="C269" s="13"/>
      <c r="D269" s="13"/>
      <c r="E269" s="13"/>
    </row>
    <row r="270" spans="3:5" hidden="1">
      <c r="C270" s="13"/>
      <c r="D270" s="13"/>
      <c r="E270" s="13"/>
    </row>
    <row r="271" spans="3:5" hidden="1">
      <c r="C271" s="13"/>
      <c r="D271" s="13"/>
      <c r="E271" s="13"/>
    </row>
    <row r="272" spans="3:5" hidden="1">
      <c r="C272" s="13"/>
      <c r="D272" s="13"/>
      <c r="E272" s="13"/>
    </row>
    <row r="273" spans="3:5" hidden="1">
      <c r="C273" s="13"/>
      <c r="D273" s="13"/>
      <c r="E273" s="13"/>
    </row>
    <row r="274" spans="3:5" hidden="1">
      <c r="C274" s="13"/>
      <c r="D274" s="13"/>
      <c r="E274" s="13"/>
    </row>
    <row r="275" spans="3:5" hidden="1">
      <c r="C275" s="13"/>
      <c r="D275" s="13"/>
      <c r="E275" s="13"/>
    </row>
    <row r="276" spans="3:5" hidden="1">
      <c r="C276" s="13"/>
      <c r="D276" s="13"/>
      <c r="E276" s="13"/>
    </row>
    <row r="277" spans="3:5" hidden="1">
      <c r="C277" s="13"/>
      <c r="D277" s="13"/>
      <c r="E277" s="13"/>
    </row>
    <row r="278" spans="3:5" hidden="1">
      <c r="C278" s="13"/>
      <c r="D278" s="13"/>
      <c r="E278" s="13"/>
    </row>
    <row r="279" spans="3:5" hidden="1">
      <c r="C279" s="13"/>
      <c r="D279" s="13"/>
      <c r="E279" s="13"/>
    </row>
    <row r="280" spans="3:5" hidden="1">
      <c r="C280" s="13"/>
      <c r="D280" s="13"/>
      <c r="E280" s="13"/>
    </row>
    <row r="281" spans="3:5" hidden="1">
      <c r="C281" s="13"/>
      <c r="D281" s="13"/>
      <c r="E281" s="13"/>
    </row>
    <row r="282" spans="3:5" hidden="1">
      <c r="C282" s="13"/>
      <c r="D282" s="13"/>
      <c r="E282" s="13"/>
    </row>
    <row r="283" spans="3:5" hidden="1">
      <c r="C283" s="13"/>
      <c r="D283" s="13"/>
      <c r="E283" s="13"/>
    </row>
    <row r="284" spans="3:5" hidden="1">
      <c r="C284" s="13"/>
      <c r="D284" s="13"/>
      <c r="E284" s="13"/>
    </row>
    <row r="285" spans="3:5" hidden="1">
      <c r="C285" s="13"/>
      <c r="D285" s="13"/>
      <c r="E285" s="13"/>
    </row>
    <row r="286" spans="3:5" hidden="1">
      <c r="C286" s="13"/>
      <c r="D286" s="13"/>
      <c r="E286" s="13"/>
    </row>
    <row r="287" spans="3:5" hidden="1">
      <c r="C287" s="13"/>
      <c r="D287" s="13"/>
      <c r="E287" s="13"/>
    </row>
    <row r="288" spans="3:5" hidden="1">
      <c r="C288" s="13"/>
      <c r="D288" s="13"/>
      <c r="E288" s="13"/>
    </row>
    <row r="289" spans="3:5" hidden="1">
      <c r="C289" s="13"/>
      <c r="D289" s="13"/>
      <c r="E289" s="13"/>
    </row>
    <row r="290" spans="3:5" hidden="1">
      <c r="C290" s="13"/>
      <c r="D290" s="13"/>
      <c r="E290" s="13"/>
    </row>
    <row r="291" spans="3:5" hidden="1">
      <c r="C291" s="13"/>
      <c r="D291" s="13"/>
      <c r="E291" s="13"/>
    </row>
    <row r="292" spans="3:5" hidden="1">
      <c r="C292" s="13"/>
      <c r="D292" s="13"/>
      <c r="E292" s="13"/>
    </row>
    <row r="293" spans="3:5" hidden="1">
      <c r="C293" s="13"/>
      <c r="D293" s="13"/>
      <c r="E293" s="13"/>
    </row>
    <row r="294" spans="3:5" hidden="1">
      <c r="C294" s="13"/>
      <c r="D294" s="13"/>
      <c r="E294" s="13"/>
    </row>
    <row r="295" spans="3:5" hidden="1">
      <c r="C295" s="13"/>
      <c r="D295" s="13"/>
      <c r="E295" s="13"/>
    </row>
    <row r="296" spans="3:5" hidden="1">
      <c r="C296" s="13"/>
      <c r="D296" s="13"/>
      <c r="E296" s="13"/>
    </row>
    <row r="297" spans="3:5" hidden="1">
      <c r="C297" s="13"/>
      <c r="D297" s="13"/>
      <c r="E297" s="13"/>
    </row>
    <row r="298" spans="3:5" hidden="1">
      <c r="C298" s="13"/>
      <c r="D298" s="13"/>
      <c r="E298" s="13"/>
    </row>
    <row r="299" spans="3:5" hidden="1">
      <c r="C299" s="13"/>
      <c r="D299" s="13"/>
      <c r="E299" s="13"/>
    </row>
    <row r="300" spans="3:5" hidden="1">
      <c r="C300" s="13"/>
      <c r="D300" s="13"/>
      <c r="E300" s="13"/>
    </row>
    <row r="301" spans="3:5" hidden="1">
      <c r="C301" s="13"/>
      <c r="D301" s="13"/>
      <c r="E301" s="13"/>
    </row>
    <row r="302" spans="3:5" hidden="1">
      <c r="C302" s="13"/>
      <c r="D302" s="13"/>
      <c r="E302" s="13"/>
    </row>
    <row r="303" spans="3:5" hidden="1">
      <c r="C303" s="13"/>
      <c r="D303" s="13"/>
      <c r="E303" s="13"/>
    </row>
    <row r="304" spans="3:5" hidden="1">
      <c r="C304" s="13"/>
      <c r="D304" s="13"/>
      <c r="E304" s="13"/>
    </row>
    <row r="305" spans="3:5" hidden="1">
      <c r="C305" s="13"/>
      <c r="D305" s="13"/>
      <c r="E305" s="13"/>
    </row>
    <row r="306" spans="3:5" hidden="1">
      <c r="C306" s="13"/>
      <c r="D306" s="13"/>
      <c r="E306" s="13"/>
    </row>
    <row r="307" spans="3:5" hidden="1">
      <c r="C307" s="13"/>
      <c r="D307" s="13"/>
      <c r="E307" s="13"/>
    </row>
    <row r="308" spans="3:5" hidden="1">
      <c r="C308" s="13"/>
      <c r="D308" s="13"/>
      <c r="E308" s="13"/>
    </row>
    <row r="309" spans="3:5" hidden="1">
      <c r="C309" s="13"/>
      <c r="D309" s="13"/>
      <c r="E309" s="13"/>
    </row>
    <row r="310" spans="3:5" hidden="1">
      <c r="C310" s="13"/>
      <c r="D310" s="13"/>
      <c r="E310" s="13"/>
    </row>
    <row r="311" spans="3:5" hidden="1">
      <c r="C311" s="13"/>
      <c r="D311" s="13"/>
      <c r="E311" s="13"/>
    </row>
    <row r="312" spans="3:5" hidden="1">
      <c r="C312" s="13"/>
      <c r="D312" s="13"/>
      <c r="E312" s="13"/>
    </row>
    <row r="313" spans="3:5" hidden="1">
      <c r="C313" s="13"/>
      <c r="D313" s="13"/>
      <c r="E313" s="13"/>
    </row>
    <row r="314" spans="3:5" hidden="1">
      <c r="C314" s="13"/>
      <c r="D314" s="13"/>
      <c r="E314" s="13"/>
    </row>
    <row r="315" spans="3:5" hidden="1">
      <c r="C315" s="13"/>
      <c r="D315" s="13"/>
      <c r="E315" s="13"/>
    </row>
    <row r="316" spans="3:5" hidden="1">
      <c r="C316" s="13"/>
      <c r="D316" s="13"/>
      <c r="E316" s="13"/>
    </row>
    <row r="317" spans="3:5" hidden="1">
      <c r="C317" s="13"/>
      <c r="D317" s="13"/>
      <c r="E317" s="13"/>
    </row>
    <row r="318" spans="3:5" hidden="1">
      <c r="C318" s="13"/>
      <c r="D318" s="13"/>
      <c r="E318" s="13"/>
    </row>
    <row r="319" spans="3:5" hidden="1">
      <c r="C319" s="13"/>
      <c r="D319" s="13"/>
      <c r="E319" s="13"/>
    </row>
    <row r="320" spans="3:5" hidden="1">
      <c r="C320" s="13"/>
      <c r="D320" s="13"/>
      <c r="E320" s="13"/>
    </row>
    <row r="321" spans="3:5" hidden="1">
      <c r="C321" s="13"/>
      <c r="D321" s="13"/>
      <c r="E321" s="13"/>
    </row>
    <row r="322" spans="3:5" hidden="1">
      <c r="C322" s="13"/>
      <c r="D322" s="13"/>
      <c r="E322" s="13"/>
    </row>
    <row r="323" spans="3:5" hidden="1">
      <c r="C323" s="13"/>
      <c r="D323" s="13"/>
      <c r="E323" s="13"/>
    </row>
    <row r="324" spans="3:5" hidden="1">
      <c r="C324" s="13"/>
      <c r="D324" s="13"/>
      <c r="E324" s="13"/>
    </row>
    <row r="325" spans="3:5" hidden="1">
      <c r="C325" s="13"/>
      <c r="D325" s="13"/>
      <c r="E325" s="13"/>
    </row>
    <row r="326" spans="3:5" hidden="1">
      <c r="C326" s="13"/>
      <c r="D326" s="13"/>
      <c r="E326" s="13"/>
    </row>
    <row r="327" spans="3:5" hidden="1">
      <c r="C327" s="13"/>
      <c r="D327" s="13"/>
      <c r="E327" s="13"/>
    </row>
    <row r="328" spans="3:5" hidden="1">
      <c r="C328" s="13"/>
      <c r="D328" s="13"/>
      <c r="E328" s="13"/>
    </row>
    <row r="329" spans="3:5" hidden="1">
      <c r="C329" s="13"/>
      <c r="D329" s="13"/>
      <c r="E329" s="13"/>
    </row>
    <row r="330" spans="3:5" hidden="1">
      <c r="C330" s="13"/>
      <c r="D330" s="13"/>
      <c r="E330" s="13"/>
    </row>
    <row r="331" spans="3:5" hidden="1">
      <c r="C331" s="13"/>
      <c r="D331" s="13"/>
      <c r="E331" s="13"/>
    </row>
    <row r="332" spans="3:5" hidden="1">
      <c r="C332" s="13"/>
      <c r="D332" s="13"/>
      <c r="E332" s="13"/>
    </row>
    <row r="333" spans="3:5" hidden="1">
      <c r="C333" s="13"/>
      <c r="D333" s="13"/>
      <c r="E333" s="13"/>
    </row>
    <row r="334" spans="3:5" hidden="1">
      <c r="C334" s="13"/>
      <c r="D334" s="13"/>
      <c r="E334" s="13"/>
    </row>
    <row r="335" spans="3:5" hidden="1">
      <c r="C335" s="13"/>
      <c r="D335" s="13"/>
      <c r="E335" s="13"/>
    </row>
    <row r="336" spans="3:5" hidden="1">
      <c r="C336" s="13"/>
      <c r="D336" s="13"/>
      <c r="E336" s="13"/>
    </row>
    <row r="337" spans="3:5" hidden="1">
      <c r="C337" s="13"/>
      <c r="D337" s="13"/>
      <c r="E337" s="13"/>
    </row>
    <row r="338" spans="3:5" hidden="1">
      <c r="C338" s="13"/>
      <c r="D338" s="13"/>
      <c r="E338" s="13"/>
    </row>
    <row r="339" spans="3:5" hidden="1">
      <c r="C339" s="13"/>
      <c r="D339" s="13"/>
      <c r="E339" s="13"/>
    </row>
    <row r="340" spans="3:5" hidden="1">
      <c r="C340" s="13"/>
      <c r="D340" s="13"/>
      <c r="E340" s="13"/>
    </row>
    <row r="341" spans="3:5" hidden="1">
      <c r="C341" s="13"/>
      <c r="D341" s="13"/>
      <c r="E341" s="13"/>
    </row>
    <row r="342" spans="3:5" hidden="1">
      <c r="C342" s="13"/>
      <c r="D342" s="13"/>
      <c r="E342" s="13"/>
    </row>
    <row r="343" spans="3:5" hidden="1">
      <c r="C343" s="13"/>
      <c r="D343" s="13"/>
      <c r="E343" s="13"/>
    </row>
    <row r="344" spans="3:5" hidden="1">
      <c r="C344" s="13"/>
      <c r="D344" s="13"/>
      <c r="E344" s="13"/>
    </row>
    <row r="345" spans="3:5" hidden="1">
      <c r="C345" s="13"/>
      <c r="D345" s="13"/>
      <c r="E345" s="13"/>
    </row>
    <row r="346" spans="3:5" hidden="1">
      <c r="C346" s="13"/>
      <c r="D346" s="13"/>
      <c r="E346" s="13"/>
    </row>
    <row r="347" spans="3:5" hidden="1">
      <c r="C347" s="13"/>
      <c r="D347" s="13"/>
      <c r="E347" s="13"/>
    </row>
    <row r="348" spans="3:5" hidden="1">
      <c r="C348" s="13"/>
      <c r="D348" s="13"/>
      <c r="E348" s="13"/>
    </row>
    <row r="349" spans="3:5" hidden="1">
      <c r="C349" s="13"/>
      <c r="D349" s="13"/>
      <c r="E349" s="13"/>
    </row>
    <row r="350" spans="3:5" hidden="1">
      <c r="C350" s="13"/>
      <c r="D350" s="13"/>
      <c r="E350" s="13"/>
    </row>
    <row r="351" spans="3:5" hidden="1">
      <c r="C351" s="13"/>
      <c r="D351" s="13"/>
      <c r="E351" s="13"/>
    </row>
    <row r="352" spans="3:5" hidden="1">
      <c r="C352" s="13"/>
      <c r="D352" s="13"/>
      <c r="E352" s="13"/>
    </row>
    <row r="353" spans="1:5" hidden="1">
      <c r="C353" s="13"/>
      <c r="D353" s="13"/>
      <c r="E353" s="13"/>
    </row>
    <row r="354" spans="1:5" hidden="1">
      <c r="C354" s="13"/>
      <c r="D354" s="13"/>
      <c r="E354" s="13"/>
    </row>
    <row r="355" spans="1:5" hidden="1">
      <c r="C355" s="13"/>
      <c r="D355" s="13"/>
      <c r="E355" s="13"/>
    </row>
    <row r="356" spans="1:5" hidden="1">
      <c r="C356" s="13"/>
      <c r="D356" s="13"/>
      <c r="E356" s="13"/>
    </row>
    <row r="357" spans="1:5" hidden="1">
      <c r="C357" s="13"/>
      <c r="D357" s="13"/>
      <c r="E357" s="13"/>
    </row>
    <row r="358" spans="1:5" hidden="1">
      <c r="C358" s="13"/>
      <c r="D358" s="13"/>
      <c r="E358" s="13"/>
    </row>
    <row r="359" spans="1:5" hidden="1">
      <c r="C359" s="13"/>
      <c r="D359" s="13"/>
      <c r="E359" s="13"/>
    </row>
    <row r="360" spans="1:5" hidden="1">
      <c r="C360" s="13"/>
      <c r="D360" s="13"/>
      <c r="E360" s="13"/>
    </row>
    <row r="361" spans="1:5" hidden="1">
      <c r="C361" s="13"/>
      <c r="D361" s="13"/>
      <c r="E361" s="13"/>
    </row>
    <row r="362" spans="1:5" hidden="1">
      <c r="C362" s="13"/>
      <c r="D362" s="13"/>
      <c r="E362" s="13"/>
    </row>
    <row r="363" spans="1:5" hidden="1">
      <c r="C363" s="13"/>
      <c r="D363" s="13"/>
      <c r="E363" s="13"/>
    </row>
    <row r="364" spans="1:5" hidden="1">
      <c r="C364" s="13"/>
      <c r="D364" s="13"/>
      <c r="E364" s="13"/>
    </row>
    <row r="365" spans="1:5" hidden="1">
      <c r="A365" s="13"/>
      <c r="C365" s="13"/>
      <c r="D365" s="13"/>
      <c r="E365" s="13"/>
    </row>
    <row r="366" spans="1:5" hidden="1">
      <c r="A366" s="13"/>
      <c r="C366" s="13"/>
      <c r="D366" s="13"/>
      <c r="E366" s="13"/>
    </row>
    <row r="367" spans="1:5" hidden="1">
      <c r="A367" s="15"/>
      <c r="C367" s="13"/>
      <c r="D367" s="13"/>
      <c r="E367" s="13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D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63" t="s">
        <v>4604</v>
      </c>
    </row>
    <row r="2" spans="1:20" s="1" customFormat="1">
      <c r="A2" s="2" t="s">
        <v>1</v>
      </c>
      <c r="B2" s="9" t="s">
        <v>3591</v>
      </c>
    </row>
    <row r="3" spans="1:20" s="1" customFormat="1">
      <c r="A3" s="2" t="s">
        <v>2</v>
      </c>
      <c r="B3" s="20" t="s">
        <v>3592</v>
      </c>
    </row>
    <row r="4" spans="1:20" s="1" customFormat="1">
      <c r="A4" s="2" t="s">
        <v>3</v>
      </c>
      <c r="B4" s="64" t="s">
        <v>165</v>
      </c>
    </row>
    <row r="5" spans="1:20" ht="18.75">
      <c r="A5" s="85" t="s">
        <v>85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7"/>
    </row>
    <row r="6" spans="1:20" s="15" customFormat="1">
      <c r="A6" s="32" t="s">
        <v>92</v>
      </c>
      <c r="B6" s="33" t="s">
        <v>46</v>
      </c>
      <c r="C6" s="33" t="s">
        <v>117</v>
      </c>
      <c r="D6" s="33" t="s">
        <v>47</v>
      </c>
      <c r="E6" s="33" t="s">
        <v>80</v>
      </c>
      <c r="F6" s="33" t="s">
        <v>48</v>
      </c>
      <c r="G6" s="33" t="s">
        <v>49</v>
      </c>
      <c r="H6" s="33" t="s">
        <v>67</v>
      </c>
      <c r="I6" s="33" t="s">
        <v>68</v>
      </c>
      <c r="J6" s="33" t="s">
        <v>50</v>
      </c>
      <c r="K6" s="33" t="s">
        <v>51</v>
      </c>
      <c r="L6" s="117" t="s">
        <v>52</v>
      </c>
      <c r="M6" s="117" t="s">
        <v>155</v>
      </c>
      <c r="N6" s="33" t="s">
        <v>156</v>
      </c>
      <c r="O6" s="33" t="s">
        <v>5</v>
      </c>
      <c r="P6" s="33" t="s">
        <v>69</v>
      </c>
      <c r="Q6" s="33" t="s">
        <v>54</v>
      </c>
      <c r="R6" s="34" t="s">
        <v>151</v>
      </c>
      <c r="T6" s="13"/>
    </row>
    <row r="7" spans="1:20" s="15" customFormat="1">
      <c r="A7" s="102" t="s">
        <v>4605</v>
      </c>
      <c r="B7" s="103" t="s">
        <v>4605</v>
      </c>
      <c r="C7" s="103" t="s">
        <v>4605</v>
      </c>
      <c r="D7" s="103" t="s">
        <v>4605</v>
      </c>
      <c r="E7" s="103" t="s">
        <v>4605</v>
      </c>
      <c r="F7" s="103" t="s">
        <v>4605</v>
      </c>
      <c r="G7" s="103" t="s">
        <v>4605</v>
      </c>
      <c r="H7" s="21" t="s">
        <v>70</v>
      </c>
      <c r="I7" s="21" t="s">
        <v>71</v>
      </c>
      <c r="J7" s="103" t="s">
        <v>4605</v>
      </c>
      <c r="K7" s="21" t="s">
        <v>7</v>
      </c>
      <c r="L7" s="21" t="s">
        <v>7</v>
      </c>
      <c r="M7" s="21" t="s">
        <v>152</v>
      </c>
      <c r="N7" s="103" t="s">
        <v>4605</v>
      </c>
      <c r="O7" s="21" t="s">
        <v>6</v>
      </c>
      <c r="P7" s="21" t="s">
        <v>7</v>
      </c>
      <c r="Q7" s="21" t="s">
        <v>7</v>
      </c>
      <c r="R7" s="22" t="s">
        <v>7</v>
      </c>
    </row>
    <row r="8" spans="1:20" s="17" customFormat="1" ht="20.25">
      <c r="A8" s="104" t="s">
        <v>4605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4" t="s">
        <v>81</v>
      </c>
      <c r="R8" s="24" t="s">
        <v>82</v>
      </c>
      <c r="S8" s="25"/>
    </row>
    <row r="9" spans="1:20" s="17" customFormat="1" ht="20.25">
      <c r="A9" s="18" t="s">
        <v>118</v>
      </c>
      <c r="B9" s="105" t="s">
        <v>4605</v>
      </c>
      <c r="C9" s="105" t="s">
        <v>4605</v>
      </c>
      <c r="D9" s="105" t="s">
        <v>4605</v>
      </c>
      <c r="E9" s="105" t="s">
        <v>4605</v>
      </c>
      <c r="F9" s="105" t="s">
        <v>4605</v>
      </c>
      <c r="G9" s="105" t="s">
        <v>4605</v>
      </c>
      <c r="H9" s="105" t="s">
        <v>4605</v>
      </c>
      <c r="I9" s="53">
        <v>6.01</v>
      </c>
      <c r="J9" s="105" t="s">
        <v>4605</v>
      </c>
      <c r="K9" s="105" t="s">
        <v>4605</v>
      </c>
      <c r="L9" s="54">
        <v>3.44E-2</v>
      </c>
      <c r="M9" s="53">
        <v>121256203.27</v>
      </c>
      <c r="N9" s="105" t="s">
        <v>4605</v>
      </c>
      <c r="O9" s="53">
        <v>141290.90491164403</v>
      </c>
      <c r="P9" s="105" t="s">
        <v>4605</v>
      </c>
      <c r="Q9" s="54">
        <v>1</v>
      </c>
      <c r="R9" s="54">
        <v>8.6E-3</v>
      </c>
      <c r="S9" s="25"/>
    </row>
    <row r="10" spans="1:20">
      <c r="A10" s="57" t="s">
        <v>173</v>
      </c>
      <c r="B10" s="110" t="s">
        <v>4605</v>
      </c>
      <c r="C10" s="110" t="s">
        <v>4605</v>
      </c>
      <c r="D10" s="110" t="s">
        <v>4605</v>
      </c>
      <c r="E10" s="110" t="s">
        <v>4605</v>
      </c>
      <c r="F10" s="110" t="s">
        <v>4605</v>
      </c>
      <c r="G10" s="110" t="s">
        <v>4605</v>
      </c>
      <c r="H10" s="110" t="s">
        <v>4605</v>
      </c>
      <c r="I10" s="59">
        <v>5.65</v>
      </c>
      <c r="J10" s="110" t="s">
        <v>4605</v>
      </c>
      <c r="K10" s="110" t="s">
        <v>4605</v>
      </c>
      <c r="L10" s="58">
        <v>3.32E-2</v>
      </c>
      <c r="M10" s="59">
        <v>118053286.11</v>
      </c>
      <c r="N10" s="110" t="s">
        <v>4605</v>
      </c>
      <c r="O10" s="59">
        <v>133850.33159597521</v>
      </c>
      <c r="P10" s="110" t="s">
        <v>4605</v>
      </c>
      <c r="Q10" s="58">
        <v>0.94730000000000003</v>
      </c>
      <c r="R10" s="58">
        <v>8.0999999999999996E-3</v>
      </c>
    </row>
    <row r="11" spans="1:20">
      <c r="A11" s="57" t="s">
        <v>1942</v>
      </c>
      <c r="B11" s="110" t="s">
        <v>4605</v>
      </c>
      <c r="C11" s="110" t="s">
        <v>4605</v>
      </c>
      <c r="D11" s="110" t="s">
        <v>4605</v>
      </c>
      <c r="E11" s="110" t="s">
        <v>4605</v>
      </c>
      <c r="F11" s="110" t="s">
        <v>4605</v>
      </c>
      <c r="G11" s="110" t="s">
        <v>4605</v>
      </c>
      <c r="H11" s="110" t="s">
        <v>4605</v>
      </c>
      <c r="I11" s="59">
        <v>6.48</v>
      </c>
      <c r="J11" s="110" t="s">
        <v>4605</v>
      </c>
      <c r="K11" s="110" t="s">
        <v>4605</v>
      </c>
      <c r="L11" s="58">
        <v>2.7E-2</v>
      </c>
      <c r="M11" s="59">
        <v>89929721.760000005</v>
      </c>
      <c r="N11" s="110" t="s">
        <v>4605</v>
      </c>
      <c r="O11" s="59">
        <v>107908.95435389665</v>
      </c>
      <c r="P11" s="110" t="s">
        <v>4605</v>
      </c>
      <c r="Q11" s="58">
        <v>0.76370000000000005</v>
      </c>
      <c r="R11" s="58">
        <v>6.6E-3</v>
      </c>
    </row>
    <row r="12" spans="1:20">
      <c r="A12" t="s">
        <v>1948</v>
      </c>
      <c r="B12" t="s">
        <v>1949</v>
      </c>
      <c r="C12" t="s">
        <v>108</v>
      </c>
      <c r="D12" t="s">
        <v>337</v>
      </c>
      <c r="E12" t="s">
        <v>110</v>
      </c>
      <c r="F12" t="s">
        <v>176</v>
      </c>
      <c r="G12" t="s">
        <v>177</v>
      </c>
      <c r="H12" t="s">
        <v>1950</v>
      </c>
      <c r="I12" s="55">
        <v>6.12</v>
      </c>
      <c r="J12" t="s">
        <v>98</v>
      </c>
      <c r="K12" s="56">
        <v>4.9000000000000002E-2</v>
      </c>
      <c r="L12" s="56">
        <v>2.6599999999999999E-2</v>
      </c>
      <c r="M12" s="55">
        <v>15203541.640000001</v>
      </c>
      <c r="N12" s="55">
        <v>153.22999999999999</v>
      </c>
      <c r="O12" s="55">
        <v>23296.386854971999</v>
      </c>
      <c r="P12" s="56">
        <v>9.4000000000000004E-3</v>
      </c>
      <c r="Q12" s="56">
        <v>0.16489999999999999</v>
      </c>
      <c r="R12" s="56">
        <v>1.4E-3</v>
      </c>
    </row>
    <row r="13" spans="1:20">
      <c r="A13" t="s">
        <v>1951</v>
      </c>
      <c r="B13" t="s">
        <v>1952</v>
      </c>
      <c r="C13" t="s">
        <v>108</v>
      </c>
      <c r="D13" t="s">
        <v>337</v>
      </c>
      <c r="E13" t="s">
        <v>110</v>
      </c>
      <c r="F13" t="s">
        <v>176</v>
      </c>
      <c r="G13" t="s">
        <v>177</v>
      </c>
      <c r="H13" t="s">
        <v>1953</v>
      </c>
      <c r="I13" s="55">
        <v>9.7899999999999991</v>
      </c>
      <c r="J13" t="s">
        <v>98</v>
      </c>
      <c r="K13" s="56">
        <v>4.1000000000000002E-2</v>
      </c>
      <c r="L13" s="56">
        <v>2.8299999999999999E-2</v>
      </c>
      <c r="M13" s="55">
        <v>32132753.309999999</v>
      </c>
      <c r="N13" s="55">
        <v>132.19</v>
      </c>
      <c r="O13" s="55">
        <v>42476.286600489002</v>
      </c>
      <c r="P13" s="56">
        <v>8.8000000000000005E-3</v>
      </c>
      <c r="Q13" s="56">
        <v>0.30059999999999998</v>
      </c>
      <c r="R13" s="56">
        <v>2.5999999999999999E-3</v>
      </c>
    </row>
    <row r="14" spans="1:20">
      <c r="A14" t="s">
        <v>1954</v>
      </c>
      <c r="B14" t="s">
        <v>1955</v>
      </c>
      <c r="C14" t="s">
        <v>108</v>
      </c>
      <c r="D14" t="s">
        <v>1956</v>
      </c>
      <c r="E14" t="s">
        <v>711</v>
      </c>
      <c r="F14" t="s">
        <v>332</v>
      </c>
      <c r="G14" t="s">
        <v>127</v>
      </c>
      <c r="H14" t="s">
        <v>1957</v>
      </c>
      <c r="I14" s="55">
        <v>5.29</v>
      </c>
      <c r="J14" t="s">
        <v>98</v>
      </c>
      <c r="K14" s="56">
        <v>2.1399999999999999E-2</v>
      </c>
      <c r="L14" s="56">
        <v>2.1499999999999998E-2</v>
      </c>
      <c r="M14" s="55">
        <v>10078869.84</v>
      </c>
      <c r="N14" s="55">
        <v>113.7</v>
      </c>
      <c r="O14" s="55">
        <v>11459.675008079999</v>
      </c>
      <c r="P14" s="56">
        <v>2.58E-2</v>
      </c>
      <c r="Q14" s="56">
        <v>8.1100000000000005E-2</v>
      </c>
      <c r="R14" s="56">
        <v>6.9999999999999999E-4</v>
      </c>
    </row>
    <row r="15" spans="1:20">
      <c r="A15" t="s">
        <v>1958</v>
      </c>
      <c r="B15" t="s">
        <v>1959</v>
      </c>
      <c r="C15" t="s">
        <v>108</v>
      </c>
      <c r="D15" t="s">
        <v>461</v>
      </c>
      <c r="E15" t="s">
        <v>331</v>
      </c>
      <c r="F15" t="s">
        <v>368</v>
      </c>
      <c r="G15" t="s">
        <v>177</v>
      </c>
      <c r="H15" t="s">
        <v>1960</v>
      </c>
      <c r="I15" s="55">
        <v>3.16</v>
      </c>
      <c r="J15" t="s">
        <v>98</v>
      </c>
      <c r="K15" s="56">
        <v>6.0499999999999998E-2</v>
      </c>
      <c r="L15" s="56">
        <v>1.6400000000000001E-2</v>
      </c>
      <c r="M15" s="55">
        <v>5390.76</v>
      </c>
      <c r="N15" s="55">
        <v>169</v>
      </c>
      <c r="O15" s="55">
        <v>9.1103843999999992</v>
      </c>
      <c r="P15" s="56">
        <v>0</v>
      </c>
      <c r="Q15" s="56">
        <v>1E-4</v>
      </c>
      <c r="R15" s="56">
        <v>0</v>
      </c>
    </row>
    <row r="16" spans="1:20">
      <c r="A16" t="s">
        <v>1961</v>
      </c>
      <c r="B16" t="s">
        <v>1962</v>
      </c>
      <c r="C16" t="s">
        <v>108</v>
      </c>
      <c r="D16" t="s">
        <v>1963</v>
      </c>
      <c r="E16" t="s">
        <v>110</v>
      </c>
      <c r="F16" t="s">
        <v>342</v>
      </c>
      <c r="G16" t="s">
        <v>127</v>
      </c>
      <c r="H16" t="s">
        <v>1964</v>
      </c>
      <c r="I16" s="55">
        <v>1.65</v>
      </c>
      <c r="J16" t="s">
        <v>98</v>
      </c>
      <c r="K16" s="56">
        <v>5.6000000000000001E-2</v>
      </c>
      <c r="L16" s="56">
        <v>2.35E-2</v>
      </c>
      <c r="M16" s="55">
        <v>2671895.89</v>
      </c>
      <c r="N16" s="55">
        <v>141.88</v>
      </c>
      <c r="O16" s="55">
        <v>3790.8858887319998</v>
      </c>
      <c r="P16" s="56">
        <v>7.0000000000000001E-3</v>
      </c>
      <c r="Q16" s="56">
        <v>2.6800000000000001E-2</v>
      </c>
      <c r="R16" s="56">
        <v>2.0000000000000001E-4</v>
      </c>
    </row>
    <row r="17" spans="1:18">
      <c r="A17" t="s">
        <v>1965</v>
      </c>
      <c r="B17" t="s">
        <v>1966</v>
      </c>
      <c r="C17" t="s">
        <v>108</v>
      </c>
      <c r="D17" t="s">
        <v>1967</v>
      </c>
      <c r="E17" t="s">
        <v>111</v>
      </c>
      <c r="F17" t="s">
        <v>383</v>
      </c>
      <c r="G17" t="s">
        <v>127</v>
      </c>
      <c r="H17" t="s">
        <v>1968</v>
      </c>
      <c r="I17" s="55">
        <v>2.5299999999999998</v>
      </c>
      <c r="J17" t="s">
        <v>98</v>
      </c>
      <c r="K17" s="56">
        <v>4.2500000000000003E-2</v>
      </c>
      <c r="L17" s="56">
        <v>4.1799999999999997E-2</v>
      </c>
      <c r="M17" s="55">
        <v>9847181.5399999991</v>
      </c>
      <c r="N17" s="55">
        <v>101.45</v>
      </c>
      <c r="O17" s="55">
        <v>9989.9656723299995</v>
      </c>
      <c r="P17" s="56">
        <v>4.7E-2</v>
      </c>
      <c r="Q17" s="56">
        <v>7.0699999999999999E-2</v>
      </c>
      <c r="R17" s="56">
        <v>5.9999999999999995E-4</v>
      </c>
    </row>
    <row r="18" spans="1:18">
      <c r="A18" t="s">
        <v>1969</v>
      </c>
      <c r="B18" t="s">
        <v>1970</v>
      </c>
      <c r="C18" t="s">
        <v>108</v>
      </c>
      <c r="D18" t="s">
        <v>1971</v>
      </c>
      <c r="E18" t="s">
        <v>110</v>
      </c>
      <c r="F18" t="s">
        <v>490</v>
      </c>
      <c r="G18" t="s">
        <v>177</v>
      </c>
      <c r="H18" t="s">
        <v>1972</v>
      </c>
      <c r="I18" s="55">
        <v>3.46</v>
      </c>
      <c r="J18" t="s">
        <v>98</v>
      </c>
      <c r="K18" s="56">
        <v>3.6400000000000002E-2</v>
      </c>
      <c r="L18" s="56">
        <v>3.2399999999999998E-2</v>
      </c>
      <c r="M18" s="55">
        <v>7334365.8399999999</v>
      </c>
      <c r="N18" s="55">
        <v>102.04</v>
      </c>
      <c r="O18" s="55">
        <v>7483.9869031360004</v>
      </c>
      <c r="P18" s="56">
        <v>1.4800000000000001E-2</v>
      </c>
      <c r="Q18" s="56">
        <v>5.2999999999999999E-2</v>
      </c>
      <c r="R18" s="56">
        <v>5.0000000000000001E-4</v>
      </c>
    </row>
    <row r="19" spans="1:18">
      <c r="A19" t="s">
        <v>1973</v>
      </c>
      <c r="B19" t="s">
        <v>1974</v>
      </c>
      <c r="C19" t="s">
        <v>108</v>
      </c>
      <c r="D19" t="s">
        <v>1975</v>
      </c>
      <c r="E19" t="s">
        <v>331</v>
      </c>
      <c r="F19" t="s">
        <v>503</v>
      </c>
      <c r="G19" t="s">
        <v>127</v>
      </c>
      <c r="H19" t="s">
        <v>1976</v>
      </c>
      <c r="I19" s="55">
        <v>2.48</v>
      </c>
      <c r="J19" t="s">
        <v>98</v>
      </c>
      <c r="K19" s="56">
        <v>8.5000000000000006E-3</v>
      </c>
      <c r="L19" s="56">
        <v>3.8699999999999998E-2</v>
      </c>
      <c r="M19" s="55">
        <v>9167957.3000000007</v>
      </c>
      <c r="N19" s="55">
        <v>102.56</v>
      </c>
      <c r="O19" s="55">
        <v>9402.6570068799992</v>
      </c>
      <c r="P19" s="56">
        <v>2.86E-2</v>
      </c>
      <c r="Q19" s="56">
        <v>6.6500000000000004E-2</v>
      </c>
      <c r="R19" s="56">
        <v>5.9999999999999995E-4</v>
      </c>
    </row>
    <row r="20" spans="1:18">
      <c r="A20" t="s">
        <v>1977</v>
      </c>
      <c r="B20" t="s">
        <v>1978</v>
      </c>
      <c r="C20" t="s">
        <v>108</v>
      </c>
      <c r="D20" t="s">
        <v>1979</v>
      </c>
      <c r="E20" t="s">
        <v>103</v>
      </c>
      <c r="F20" s="62" t="s">
        <v>4509</v>
      </c>
      <c r="G20" s="108" t="s">
        <v>4605</v>
      </c>
      <c r="H20" t="s">
        <v>1980</v>
      </c>
      <c r="I20" s="55">
        <v>0</v>
      </c>
      <c r="J20" t="s">
        <v>98</v>
      </c>
      <c r="K20" s="56">
        <v>5.6000000000000001E-2</v>
      </c>
      <c r="L20" s="56">
        <v>0</v>
      </c>
      <c r="M20" s="55">
        <v>3487765.64</v>
      </c>
      <c r="N20" s="55">
        <v>9.9999999999999995E-7</v>
      </c>
      <c r="O20" s="55">
        <v>3.4877656399999999E-5</v>
      </c>
      <c r="P20" s="56">
        <v>9.5999999999999992E-3</v>
      </c>
      <c r="Q20" s="56">
        <v>0</v>
      </c>
      <c r="R20" s="56">
        <v>0</v>
      </c>
    </row>
    <row r="21" spans="1:18">
      <c r="A21" s="57" t="s">
        <v>1943</v>
      </c>
      <c r="B21" s="110" t="s">
        <v>4605</v>
      </c>
      <c r="C21" s="110" t="s">
        <v>4605</v>
      </c>
      <c r="D21" s="110" t="s">
        <v>4605</v>
      </c>
      <c r="E21" s="110" t="s">
        <v>4605</v>
      </c>
      <c r="F21" s="110" t="s">
        <v>4605</v>
      </c>
      <c r="G21" s="110" t="s">
        <v>4605</v>
      </c>
      <c r="H21" s="110" t="s">
        <v>4605</v>
      </c>
      <c r="I21" s="59">
        <v>2.19</v>
      </c>
      <c r="J21" s="110" t="s">
        <v>4605</v>
      </c>
      <c r="K21" s="110" t="s">
        <v>4605</v>
      </c>
      <c r="L21" s="58">
        <v>5.8999999999999997E-2</v>
      </c>
      <c r="M21" s="59">
        <v>28076589.920000002</v>
      </c>
      <c r="N21" s="110" t="s">
        <v>4605</v>
      </c>
      <c r="O21" s="59">
        <v>25757.933125509862</v>
      </c>
      <c r="P21" s="110" t="s">
        <v>4605</v>
      </c>
      <c r="Q21" s="58">
        <v>0.18229999999999999</v>
      </c>
      <c r="R21" s="58">
        <v>1.6000000000000001E-3</v>
      </c>
    </row>
    <row r="22" spans="1:18">
      <c r="A22" t="s">
        <v>1984</v>
      </c>
      <c r="B22" t="s">
        <v>1985</v>
      </c>
      <c r="C22" t="s">
        <v>108</v>
      </c>
      <c r="D22" t="s">
        <v>1956</v>
      </c>
      <c r="E22" t="s">
        <v>711</v>
      </c>
      <c r="F22" t="s">
        <v>332</v>
      </c>
      <c r="G22" t="s">
        <v>127</v>
      </c>
      <c r="H22" t="s">
        <v>1957</v>
      </c>
      <c r="I22" s="55">
        <v>1.17</v>
      </c>
      <c r="J22" t="s">
        <v>98</v>
      </c>
      <c r="K22" s="56">
        <v>2.5000000000000001E-2</v>
      </c>
      <c r="L22" s="56">
        <v>4.41E-2</v>
      </c>
      <c r="M22" s="55">
        <v>4729133.76</v>
      </c>
      <c r="N22" s="55">
        <v>98.59</v>
      </c>
      <c r="O22" s="55">
        <v>4662.452973984</v>
      </c>
      <c r="P22" s="56">
        <v>1.1599999999999999E-2</v>
      </c>
      <c r="Q22" s="56">
        <v>3.3000000000000002E-2</v>
      </c>
      <c r="R22" s="56">
        <v>2.9999999999999997E-4</v>
      </c>
    </row>
    <row r="23" spans="1:18">
      <c r="A23" t="s">
        <v>1986</v>
      </c>
      <c r="B23" t="s">
        <v>1987</v>
      </c>
      <c r="C23" t="s">
        <v>108</v>
      </c>
      <c r="D23" t="s">
        <v>1956</v>
      </c>
      <c r="E23" t="s">
        <v>711</v>
      </c>
      <c r="F23" t="s">
        <v>332</v>
      </c>
      <c r="G23" t="s">
        <v>127</v>
      </c>
      <c r="H23" t="s">
        <v>1957</v>
      </c>
      <c r="I23" s="55">
        <v>4.8899999999999997</v>
      </c>
      <c r="J23" t="s">
        <v>98</v>
      </c>
      <c r="K23" s="56">
        <v>3.7400000000000003E-2</v>
      </c>
      <c r="L23" s="56">
        <v>4.87E-2</v>
      </c>
      <c r="M23" s="55">
        <v>1902091.48</v>
      </c>
      <c r="N23" s="55">
        <v>95.74</v>
      </c>
      <c r="O23" s="55">
        <v>1821.062382952</v>
      </c>
      <c r="P23" s="56">
        <v>3.0999999999999999E-3</v>
      </c>
      <c r="Q23" s="56">
        <v>1.29E-2</v>
      </c>
      <c r="R23" s="56">
        <v>1E-4</v>
      </c>
    </row>
    <row r="24" spans="1:18">
      <c r="A24" t="s">
        <v>1988</v>
      </c>
      <c r="B24" t="s">
        <v>1989</v>
      </c>
      <c r="C24" t="s">
        <v>108</v>
      </c>
      <c r="D24" t="s">
        <v>1990</v>
      </c>
      <c r="E24" t="s">
        <v>361</v>
      </c>
      <c r="F24" t="s">
        <v>383</v>
      </c>
      <c r="G24" t="s">
        <v>127</v>
      </c>
      <c r="H24" t="s">
        <v>1991</v>
      </c>
      <c r="I24" s="55">
        <v>2.2400000000000002</v>
      </c>
      <c r="J24" t="s">
        <v>98</v>
      </c>
      <c r="K24" s="56">
        <v>3.1E-2</v>
      </c>
      <c r="L24" s="56">
        <v>4.7500000000000001E-2</v>
      </c>
      <c r="M24" s="55">
        <v>5355500.71</v>
      </c>
      <c r="N24" s="55">
        <v>96.57</v>
      </c>
      <c r="O24" s="55">
        <v>5171.8070356469998</v>
      </c>
      <c r="P24" s="56">
        <v>7.6E-3</v>
      </c>
      <c r="Q24" s="56">
        <v>3.6600000000000001E-2</v>
      </c>
      <c r="R24" s="56">
        <v>2.9999999999999997E-4</v>
      </c>
    </row>
    <row r="25" spans="1:18">
      <c r="A25" t="s">
        <v>1992</v>
      </c>
      <c r="B25" t="s">
        <v>1993</v>
      </c>
      <c r="C25" t="s">
        <v>108</v>
      </c>
      <c r="D25" t="s">
        <v>1082</v>
      </c>
      <c r="E25" t="s">
        <v>698</v>
      </c>
      <c r="F25" t="s">
        <v>490</v>
      </c>
      <c r="G25" t="s">
        <v>177</v>
      </c>
      <c r="H25" t="s">
        <v>1994</v>
      </c>
      <c r="I25" s="55">
        <v>3.52</v>
      </c>
      <c r="J25" t="s">
        <v>98</v>
      </c>
      <c r="K25" s="56">
        <v>3.3500000000000002E-2</v>
      </c>
      <c r="L25" s="56">
        <v>6.2399999999999997E-2</v>
      </c>
      <c r="M25" s="55">
        <v>3431203.39</v>
      </c>
      <c r="N25" s="55">
        <v>90.79</v>
      </c>
      <c r="O25" s="55">
        <v>3115.1895577810001</v>
      </c>
      <c r="P25" s="56">
        <v>4.3E-3</v>
      </c>
      <c r="Q25" s="56">
        <v>2.1999999999999999E-2</v>
      </c>
      <c r="R25" s="56">
        <v>2.0000000000000001E-4</v>
      </c>
    </row>
    <row r="26" spans="1:18">
      <c r="A26" t="s">
        <v>1995</v>
      </c>
      <c r="B26" t="s">
        <v>1996</v>
      </c>
      <c r="C26" t="s">
        <v>108</v>
      </c>
      <c r="D26" t="s">
        <v>1997</v>
      </c>
      <c r="E26" t="s">
        <v>361</v>
      </c>
      <c r="F26" t="s">
        <v>567</v>
      </c>
      <c r="G26" t="s">
        <v>177</v>
      </c>
      <c r="H26" t="s">
        <v>1998</v>
      </c>
      <c r="I26" s="55">
        <v>0.99</v>
      </c>
      <c r="J26" t="s">
        <v>98</v>
      </c>
      <c r="K26" s="56">
        <v>3.5499999999999997E-2</v>
      </c>
      <c r="L26" s="56">
        <v>5.4600000000000003E-2</v>
      </c>
      <c r="M26" s="55">
        <v>3680055.04</v>
      </c>
      <c r="N26" s="55">
        <v>98.22</v>
      </c>
      <c r="O26" s="55">
        <v>3614.5500602880002</v>
      </c>
      <c r="P26" s="56">
        <v>1.44E-2</v>
      </c>
      <c r="Q26" s="56">
        <v>2.5600000000000001E-2</v>
      </c>
      <c r="R26" s="56">
        <v>2.0000000000000001E-4</v>
      </c>
    </row>
    <row r="27" spans="1:18">
      <c r="A27" t="s">
        <v>1999</v>
      </c>
      <c r="B27" t="s">
        <v>2000</v>
      </c>
      <c r="C27" t="s">
        <v>108</v>
      </c>
      <c r="D27" t="s">
        <v>2001</v>
      </c>
      <c r="E27" t="s">
        <v>111</v>
      </c>
      <c r="F27" t="s">
        <v>572</v>
      </c>
      <c r="G27" t="s">
        <v>127</v>
      </c>
      <c r="H27" t="s">
        <v>2002</v>
      </c>
      <c r="I27" s="55">
        <v>3.91</v>
      </c>
      <c r="J27" t="s">
        <v>98</v>
      </c>
      <c r="K27" s="56">
        <v>7.3300000000000004E-2</v>
      </c>
      <c r="L27" s="56">
        <v>7.3599999999999999E-2</v>
      </c>
      <c r="M27" s="55">
        <v>1840027.52</v>
      </c>
      <c r="N27" s="55">
        <v>103.1292</v>
      </c>
      <c r="O27" s="55">
        <v>1897.6056611558399</v>
      </c>
      <c r="P27" s="56">
        <v>7.4000000000000003E-3</v>
      </c>
      <c r="Q27" s="56">
        <v>1.34E-2</v>
      </c>
      <c r="R27" s="56">
        <v>1E-4</v>
      </c>
    </row>
    <row r="28" spans="1:18">
      <c r="A28" t="s">
        <v>1981</v>
      </c>
      <c r="B28" t="s">
        <v>1982</v>
      </c>
      <c r="C28" t="s">
        <v>108</v>
      </c>
      <c r="D28" t="s">
        <v>461</v>
      </c>
      <c r="E28" t="s">
        <v>331</v>
      </c>
      <c r="F28" s="62" t="s">
        <v>4509</v>
      </c>
      <c r="G28" s="108" t="s">
        <v>4605</v>
      </c>
      <c r="H28" t="s">
        <v>1983</v>
      </c>
      <c r="I28" s="55">
        <v>2.73</v>
      </c>
      <c r="J28" t="s">
        <v>98</v>
      </c>
      <c r="K28" s="56">
        <v>7.0499999999999993E-2</v>
      </c>
      <c r="L28" s="56">
        <v>6.13E-2</v>
      </c>
      <c r="M28" s="55">
        <v>3088140.3</v>
      </c>
      <c r="N28" s="55">
        <v>100</v>
      </c>
      <c r="O28" s="55">
        <v>3088.1403</v>
      </c>
      <c r="P28" s="56">
        <v>6.4000000000000003E-3</v>
      </c>
      <c r="Q28" s="56">
        <v>2.1899999999999999E-2</v>
      </c>
      <c r="R28" s="56">
        <v>2.0000000000000001E-4</v>
      </c>
    </row>
    <row r="29" spans="1:18">
      <c r="A29" t="s">
        <v>2003</v>
      </c>
      <c r="B29" t="s">
        <v>2004</v>
      </c>
      <c r="C29" t="s">
        <v>108</v>
      </c>
      <c r="D29" t="s">
        <v>2005</v>
      </c>
      <c r="E29" t="s">
        <v>643</v>
      </c>
      <c r="F29" s="62" t="s">
        <v>4509</v>
      </c>
      <c r="G29" s="108" t="s">
        <v>4605</v>
      </c>
      <c r="H29" t="s">
        <v>241</v>
      </c>
      <c r="I29" s="55">
        <v>0.01</v>
      </c>
      <c r="J29" t="s">
        <v>98</v>
      </c>
      <c r="K29" s="56">
        <v>1E-4</v>
      </c>
      <c r="L29" s="56">
        <v>1E-4</v>
      </c>
      <c r="M29" s="55">
        <v>8900.82</v>
      </c>
      <c r="N29" s="55">
        <v>29.41732</v>
      </c>
      <c r="O29" s="55">
        <v>2.6183827020239998</v>
      </c>
      <c r="P29" s="56">
        <v>0</v>
      </c>
      <c r="Q29" s="56">
        <v>0</v>
      </c>
      <c r="R29" s="56">
        <v>0</v>
      </c>
    </row>
    <row r="30" spans="1:18">
      <c r="A30" t="s">
        <v>2006</v>
      </c>
      <c r="B30" t="s">
        <v>2007</v>
      </c>
      <c r="C30" t="s">
        <v>108</v>
      </c>
      <c r="D30" t="s">
        <v>2005</v>
      </c>
      <c r="E30" t="s">
        <v>643</v>
      </c>
      <c r="F30" s="62" t="s">
        <v>4509</v>
      </c>
      <c r="G30" s="108" t="s">
        <v>4605</v>
      </c>
      <c r="H30" t="s">
        <v>241</v>
      </c>
      <c r="I30" s="55">
        <v>0.01</v>
      </c>
      <c r="J30" t="s">
        <v>98</v>
      </c>
      <c r="K30" s="56">
        <v>0</v>
      </c>
      <c r="L30" s="56">
        <v>1E-4</v>
      </c>
      <c r="M30" s="55">
        <v>4041536.9</v>
      </c>
      <c r="N30" s="55">
        <v>59</v>
      </c>
      <c r="O30" s="55">
        <v>2384.5067709999998</v>
      </c>
      <c r="P30" s="56">
        <v>7.0000000000000001E-3</v>
      </c>
      <c r="Q30" s="56">
        <v>1.6899999999999998E-2</v>
      </c>
      <c r="R30" s="56">
        <v>1E-4</v>
      </c>
    </row>
    <row r="31" spans="1:18">
      <c r="A31" s="57" t="s">
        <v>325</v>
      </c>
      <c r="B31" s="110" t="s">
        <v>4605</v>
      </c>
      <c r="C31" s="110" t="s">
        <v>4605</v>
      </c>
      <c r="D31" s="110" t="s">
        <v>4605</v>
      </c>
      <c r="E31" s="110" t="s">
        <v>4605</v>
      </c>
      <c r="F31" s="110" t="s">
        <v>4605</v>
      </c>
      <c r="G31" s="110" t="s">
        <v>4605</v>
      </c>
      <c r="H31" s="110" t="s">
        <v>4605</v>
      </c>
      <c r="I31" s="59">
        <v>1.68</v>
      </c>
      <c r="J31" s="110" t="s">
        <v>4605</v>
      </c>
      <c r="K31" s="110" t="s">
        <v>4605</v>
      </c>
      <c r="L31" s="58">
        <v>5.8799999999999998E-2</v>
      </c>
      <c r="M31" s="59">
        <v>46974.43</v>
      </c>
      <c r="N31" s="110" t="s">
        <v>4605</v>
      </c>
      <c r="O31" s="59">
        <v>183.44411656868701</v>
      </c>
      <c r="P31" s="110" t="s">
        <v>4605</v>
      </c>
      <c r="Q31" s="58">
        <v>1.2999999999999999E-3</v>
      </c>
      <c r="R31" s="58">
        <v>0</v>
      </c>
    </row>
    <row r="32" spans="1:18">
      <c r="A32" t="s">
        <v>2008</v>
      </c>
      <c r="B32" t="s">
        <v>2009</v>
      </c>
      <c r="C32" t="s">
        <v>108</v>
      </c>
      <c r="D32" t="s">
        <v>2010</v>
      </c>
      <c r="E32" t="s">
        <v>103</v>
      </c>
      <c r="F32" t="s">
        <v>342</v>
      </c>
      <c r="G32" t="s">
        <v>127</v>
      </c>
      <c r="H32" t="s">
        <v>2011</v>
      </c>
      <c r="I32" s="55">
        <v>1.68</v>
      </c>
      <c r="J32" t="s">
        <v>100</v>
      </c>
      <c r="K32" s="56">
        <v>7.9699999999999993E-2</v>
      </c>
      <c r="L32" s="56">
        <v>5.8799999999999998E-2</v>
      </c>
      <c r="M32" s="55">
        <v>46974.43</v>
      </c>
      <c r="N32" s="55">
        <v>107.67</v>
      </c>
      <c r="O32" s="55">
        <v>183.44411656868701</v>
      </c>
      <c r="P32" s="56">
        <v>4.0000000000000002E-4</v>
      </c>
      <c r="Q32" s="56">
        <v>1.2999999999999999E-3</v>
      </c>
      <c r="R32" s="56">
        <v>0</v>
      </c>
    </row>
    <row r="33" spans="1:18">
      <c r="A33" s="57" t="s">
        <v>851</v>
      </c>
      <c r="B33" s="110" t="s">
        <v>4605</v>
      </c>
      <c r="C33" s="110" t="s">
        <v>4605</v>
      </c>
      <c r="D33" s="110" t="s">
        <v>4605</v>
      </c>
      <c r="E33" s="110" t="s">
        <v>4605</v>
      </c>
      <c r="F33" s="110" t="s">
        <v>4605</v>
      </c>
      <c r="G33" s="110" t="s">
        <v>4605</v>
      </c>
      <c r="H33" s="110" t="s">
        <v>4605</v>
      </c>
      <c r="I33" s="59">
        <v>0</v>
      </c>
      <c r="J33" s="110" t="s">
        <v>4605</v>
      </c>
      <c r="K33" s="110" t="s">
        <v>4605</v>
      </c>
      <c r="L33" s="58">
        <v>0</v>
      </c>
      <c r="M33" s="59">
        <v>0</v>
      </c>
      <c r="N33" s="110" t="s">
        <v>4605</v>
      </c>
      <c r="O33" s="59">
        <v>0</v>
      </c>
      <c r="P33" s="110" t="s">
        <v>4605</v>
      </c>
      <c r="Q33" s="58">
        <v>0</v>
      </c>
      <c r="R33" s="58">
        <v>0</v>
      </c>
    </row>
    <row r="34" spans="1:18">
      <c r="A34" t="s">
        <v>182</v>
      </c>
      <c r="B34" t="s">
        <v>182</v>
      </c>
      <c r="C34" s="110" t="s">
        <v>4605</v>
      </c>
      <c r="D34" s="110" t="s">
        <v>4605</v>
      </c>
      <c r="E34" t="s">
        <v>182</v>
      </c>
      <c r="F34" t="s">
        <v>182</v>
      </c>
      <c r="G34" s="110" t="s">
        <v>4605</v>
      </c>
      <c r="H34" s="110" t="s">
        <v>4605</v>
      </c>
      <c r="I34" s="55">
        <v>0</v>
      </c>
      <c r="J34" t="s">
        <v>182</v>
      </c>
      <c r="K34" s="56">
        <v>0</v>
      </c>
      <c r="L34" s="56">
        <v>0</v>
      </c>
      <c r="M34" s="55">
        <v>0</v>
      </c>
      <c r="N34" s="55">
        <v>0</v>
      </c>
      <c r="O34" s="55">
        <v>0</v>
      </c>
      <c r="P34" s="56">
        <v>0</v>
      </c>
      <c r="Q34" s="56">
        <v>0</v>
      </c>
      <c r="R34" s="56">
        <v>0</v>
      </c>
    </row>
    <row r="35" spans="1:18">
      <c r="A35" s="57" t="s">
        <v>204</v>
      </c>
      <c r="B35" s="110" t="s">
        <v>4605</v>
      </c>
      <c r="C35" s="110" t="s">
        <v>4605</v>
      </c>
      <c r="D35" s="110" t="s">
        <v>4605</v>
      </c>
      <c r="E35" s="110" t="s">
        <v>4605</v>
      </c>
      <c r="F35" s="110" t="s">
        <v>4605</v>
      </c>
      <c r="G35" s="110" t="s">
        <v>4605</v>
      </c>
      <c r="H35" s="110" t="s">
        <v>4605</v>
      </c>
      <c r="I35" s="59">
        <v>12.44</v>
      </c>
      <c r="J35" s="110" t="s">
        <v>4605</v>
      </c>
      <c r="K35" s="110" t="s">
        <v>4605</v>
      </c>
      <c r="L35" s="58">
        <v>5.6899999999999999E-2</v>
      </c>
      <c r="M35" s="59">
        <v>3202917.16</v>
      </c>
      <c r="N35" s="110" t="s">
        <v>4605</v>
      </c>
      <c r="O35" s="59">
        <v>7440.5733156688202</v>
      </c>
      <c r="P35" s="110" t="s">
        <v>4605</v>
      </c>
      <c r="Q35" s="58">
        <v>5.2699999999999997E-2</v>
      </c>
      <c r="R35" s="58">
        <v>5.0000000000000001E-4</v>
      </c>
    </row>
    <row r="36" spans="1:18">
      <c r="A36" s="57" t="s">
        <v>326</v>
      </c>
      <c r="B36" s="110" t="s">
        <v>4605</v>
      </c>
      <c r="C36" s="110" t="s">
        <v>4605</v>
      </c>
      <c r="D36" s="110" t="s">
        <v>4605</v>
      </c>
      <c r="E36" s="110" t="s">
        <v>4605</v>
      </c>
      <c r="F36" s="110" t="s">
        <v>4605</v>
      </c>
      <c r="G36" s="110" t="s">
        <v>4605</v>
      </c>
      <c r="H36" s="110" t="s">
        <v>4605</v>
      </c>
      <c r="I36" s="59">
        <v>0</v>
      </c>
      <c r="J36" s="110" t="s">
        <v>4605</v>
      </c>
      <c r="K36" s="110" t="s">
        <v>4605</v>
      </c>
      <c r="L36" s="58">
        <v>0</v>
      </c>
      <c r="M36" s="59">
        <v>0</v>
      </c>
      <c r="N36" s="110" t="s">
        <v>4605</v>
      </c>
      <c r="O36" s="59">
        <v>0</v>
      </c>
      <c r="P36" s="110" t="s">
        <v>4605</v>
      </c>
      <c r="Q36" s="58">
        <v>0</v>
      </c>
      <c r="R36" s="58">
        <v>0</v>
      </c>
    </row>
    <row r="37" spans="1:18">
      <c r="A37" t="s">
        <v>182</v>
      </c>
      <c r="B37" t="s">
        <v>182</v>
      </c>
      <c r="C37" s="110" t="s">
        <v>4605</v>
      </c>
      <c r="D37" s="110" t="s">
        <v>4605</v>
      </c>
      <c r="E37" t="s">
        <v>182</v>
      </c>
      <c r="F37" t="s">
        <v>182</v>
      </c>
      <c r="G37" s="110" t="s">
        <v>4605</v>
      </c>
      <c r="H37" s="110" t="s">
        <v>4605</v>
      </c>
      <c r="I37" s="55">
        <v>0</v>
      </c>
      <c r="J37" t="s">
        <v>182</v>
      </c>
      <c r="K37" s="56">
        <v>0</v>
      </c>
      <c r="L37" s="56">
        <v>0</v>
      </c>
      <c r="M37" s="55">
        <v>0</v>
      </c>
      <c r="N37" s="55">
        <v>0</v>
      </c>
      <c r="O37" s="55">
        <v>0</v>
      </c>
      <c r="P37" s="56">
        <v>0</v>
      </c>
      <c r="Q37" s="56">
        <v>0</v>
      </c>
      <c r="R37" s="56">
        <v>0</v>
      </c>
    </row>
    <row r="38" spans="1:18">
      <c r="A38" s="57" t="s">
        <v>327</v>
      </c>
      <c r="B38" s="110" t="s">
        <v>4605</v>
      </c>
      <c r="C38" s="110" t="s">
        <v>4605</v>
      </c>
      <c r="D38" s="110" t="s">
        <v>4605</v>
      </c>
      <c r="E38" s="110" t="s">
        <v>4605</v>
      </c>
      <c r="F38" s="110" t="s">
        <v>4605</v>
      </c>
      <c r="G38" s="110" t="s">
        <v>4605</v>
      </c>
      <c r="H38" s="110" t="s">
        <v>4605</v>
      </c>
      <c r="I38" s="59">
        <v>12.44</v>
      </c>
      <c r="J38" s="110" t="s">
        <v>4605</v>
      </c>
      <c r="K38" s="110" t="s">
        <v>4605</v>
      </c>
      <c r="L38" s="58">
        <v>5.6899999999999999E-2</v>
      </c>
      <c r="M38" s="59">
        <v>3202917.16</v>
      </c>
      <c r="N38" s="110" t="s">
        <v>4605</v>
      </c>
      <c r="O38" s="59">
        <v>7440.5733156688202</v>
      </c>
      <c r="P38" s="110" t="s">
        <v>4605</v>
      </c>
      <c r="Q38" s="58">
        <v>5.2699999999999997E-2</v>
      </c>
      <c r="R38" s="58">
        <v>5.0000000000000001E-4</v>
      </c>
    </row>
    <row r="39" spans="1:18">
      <c r="A39" t="s">
        <v>2012</v>
      </c>
      <c r="B39" t="s">
        <v>2013</v>
      </c>
      <c r="C39" t="s">
        <v>108</v>
      </c>
      <c r="D39" s="108" t="s">
        <v>4605</v>
      </c>
      <c r="E39" t="s">
        <v>1620</v>
      </c>
      <c r="F39" t="s">
        <v>859</v>
      </c>
      <c r="G39" t="s">
        <v>2014</v>
      </c>
      <c r="H39" t="s">
        <v>2015</v>
      </c>
      <c r="I39" s="55">
        <v>10.19</v>
      </c>
      <c r="J39" t="s">
        <v>105</v>
      </c>
      <c r="K39" s="56">
        <v>3.95E-2</v>
      </c>
      <c r="L39" s="56">
        <v>5.3199999999999997E-2</v>
      </c>
      <c r="M39" s="55">
        <v>1469003.02</v>
      </c>
      <c r="N39" s="55">
        <v>87.479999999999905</v>
      </c>
      <c r="O39" s="55">
        <v>3519.9731513373299</v>
      </c>
      <c r="P39" s="56">
        <v>3.7000000000000002E-3</v>
      </c>
      <c r="Q39" s="56">
        <v>2.4899999999999999E-2</v>
      </c>
      <c r="R39" s="56">
        <v>2.0000000000000001E-4</v>
      </c>
    </row>
    <row r="40" spans="1:18">
      <c r="A40" t="s">
        <v>2016</v>
      </c>
      <c r="B40" t="s">
        <v>2017</v>
      </c>
      <c r="C40" t="s">
        <v>108</v>
      </c>
      <c r="D40" s="108" t="s">
        <v>4605</v>
      </c>
      <c r="E40" t="s">
        <v>1620</v>
      </c>
      <c r="F40" t="s">
        <v>980</v>
      </c>
      <c r="G40" t="s">
        <v>893</v>
      </c>
      <c r="H40" t="s">
        <v>2018</v>
      </c>
      <c r="I40" s="55">
        <v>14.46</v>
      </c>
      <c r="J40" t="s">
        <v>105</v>
      </c>
      <c r="K40" s="56">
        <v>4.5600000000000002E-2</v>
      </c>
      <c r="L40" s="56">
        <v>6.0199999999999997E-2</v>
      </c>
      <c r="M40" s="55">
        <v>1733914.14</v>
      </c>
      <c r="N40" s="55">
        <v>82.550000000000068</v>
      </c>
      <c r="O40" s="55">
        <v>3920.6001643314899</v>
      </c>
      <c r="P40" s="56">
        <v>1.04E-2</v>
      </c>
      <c r="Q40" s="56">
        <v>2.7699999999999999E-2</v>
      </c>
      <c r="R40" s="56">
        <v>2.0000000000000001E-4</v>
      </c>
    </row>
    <row r="41" spans="1:18">
      <c r="A41" t="s">
        <v>206</v>
      </c>
      <c r="B41" s="110" t="s">
        <v>4605</v>
      </c>
      <c r="C41" s="110" t="s">
        <v>4605</v>
      </c>
      <c r="D41" s="110" t="s">
        <v>4605</v>
      </c>
      <c r="E41" s="110" t="s">
        <v>4605</v>
      </c>
      <c r="F41" s="110" t="s">
        <v>4605</v>
      </c>
      <c r="G41" s="110" t="s">
        <v>4605</v>
      </c>
      <c r="H41" s="110" t="s">
        <v>4605</v>
      </c>
      <c r="I41" s="110" t="s">
        <v>4605</v>
      </c>
      <c r="J41" s="110" t="s">
        <v>4605</v>
      </c>
      <c r="K41" s="110" t="s">
        <v>4605</v>
      </c>
      <c r="L41" s="110" t="s">
        <v>4605</v>
      </c>
      <c r="M41" s="110" t="s">
        <v>4605</v>
      </c>
      <c r="N41" s="110" t="s">
        <v>4605</v>
      </c>
      <c r="O41" s="110" t="s">
        <v>4605</v>
      </c>
      <c r="P41" s="110" t="s">
        <v>4605</v>
      </c>
      <c r="Q41" s="110" t="s">
        <v>4605</v>
      </c>
      <c r="R41" s="110" t="s">
        <v>4605</v>
      </c>
    </row>
    <row r="42" spans="1:18">
      <c r="A42" t="s">
        <v>320</v>
      </c>
      <c r="B42" s="110" t="s">
        <v>4605</v>
      </c>
      <c r="C42" s="110" t="s">
        <v>4605</v>
      </c>
      <c r="D42" s="110" t="s">
        <v>4605</v>
      </c>
      <c r="E42" s="110" t="s">
        <v>4605</v>
      </c>
      <c r="F42" s="110" t="s">
        <v>4605</v>
      </c>
      <c r="G42" s="110" t="s">
        <v>4605</v>
      </c>
      <c r="H42" s="110" t="s">
        <v>4605</v>
      </c>
      <c r="I42" s="110" t="s">
        <v>4605</v>
      </c>
      <c r="J42" s="110" t="s">
        <v>4605</v>
      </c>
      <c r="K42" s="110" t="s">
        <v>4605</v>
      </c>
      <c r="L42" s="110" t="s">
        <v>4605</v>
      </c>
      <c r="M42" s="110" t="s">
        <v>4605</v>
      </c>
      <c r="N42" s="110" t="s">
        <v>4605</v>
      </c>
      <c r="O42" s="110" t="s">
        <v>4605</v>
      </c>
      <c r="P42" s="110" t="s">
        <v>4605</v>
      </c>
      <c r="Q42" s="110" t="s">
        <v>4605</v>
      </c>
      <c r="R42" s="110" t="s">
        <v>4605</v>
      </c>
    </row>
    <row r="43" spans="1:18">
      <c r="A43" t="s">
        <v>321</v>
      </c>
      <c r="B43" s="110" t="s">
        <v>4605</v>
      </c>
      <c r="C43" s="110" t="s">
        <v>4605</v>
      </c>
      <c r="D43" s="110" t="s">
        <v>4605</v>
      </c>
      <c r="E43" s="110" t="s">
        <v>4605</v>
      </c>
      <c r="F43" s="110" t="s">
        <v>4605</v>
      </c>
      <c r="G43" s="110" t="s">
        <v>4605</v>
      </c>
      <c r="H43" s="110" t="s">
        <v>4605</v>
      </c>
      <c r="I43" s="110" t="s">
        <v>4605</v>
      </c>
      <c r="J43" s="110" t="s">
        <v>4605</v>
      </c>
      <c r="K43" s="110" t="s">
        <v>4605</v>
      </c>
      <c r="L43" s="110" t="s">
        <v>4605</v>
      </c>
      <c r="M43" s="110" t="s">
        <v>4605</v>
      </c>
      <c r="N43" s="110" t="s">
        <v>4605</v>
      </c>
      <c r="O43" s="110" t="s">
        <v>4605</v>
      </c>
      <c r="P43" s="110" t="s">
        <v>4605</v>
      </c>
      <c r="Q43" s="110" t="s">
        <v>4605</v>
      </c>
      <c r="R43" s="110" t="s">
        <v>4605</v>
      </c>
    </row>
    <row r="44" spans="1:18">
      <c r="A44" t="s">
        <v>322</v>
      </c>
      <c r="B44" s="110" t="s">
        <v>4605</v>
      </c>
      <c r="C44" s="110" t="s">
        <v>4605</v>
      </c>
      <c r="D44" s="110" t="s">
        <v>4605</v>
      </c>
      <c r="E44" s="110" t="s">
        <v>4605</v>
      </c>
      <c r="F44" s="110" t="s">
        <v>4605</v>
      </c>
      <c r="G44" s="110" t="s">
        <v>4605</v>
      </c>
      <c r="H44" s="110" t="s">
        <v>4605</v>
      </c>
      <c r="I44" s="110" t="s">
        <v>4605</v>
      </c>
      <c r="J44" s="110" t="s">
        <v>4605</v>
      </c>
      <c r="K44" s="110" t="s">
        <v>4605</v>
      </c>
      <c r="L44" s="110" t="s">
        <v>4605</v>
      </c>
      <c r="M44" s="110" t="s">
        <v>4605</v>
      </c>
      <c r="N44" s="110" t="s">
        <v>4605</v>
      </c>
      <c r="O44" s="110" t="s">
        <v>4605</v>
      </c>
      <c r="P44" s="110" t="s">
        <v>4605</v>
      </c>
      <c r="Q44" s="110" t="s">
        <v>4605</v>
      </c>
      <c r="R44" s="110" t="s">
        <v>4605</v>
      </c>
    </row>
    <row r="45" spans="1:18" hidden="1">
      <c r="B45" s="13"/>
      <c r="C45" s="13"/>
      <c r="D45" s="13"/>
    </row>
    <row r="46" spans="1:18" hidden="1">
      <c r="B46" s="13"/>
      <c r="C46" s="13"/>
      <c r="D46" s="13"/>
    </row>
    <row r="47" spans="1:18" hidden="1">
      <c r="B47" s="13"/>
      <c r="C47" s="13"/>
      <c r="D47" s="13"/>
    </row>
    <row r="48" spans="1:18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1:4" hidden="1">
      <c r="B497" s="13"/>
      <c r="C497" s="13"/>
      <c r="D497" s="13"/>
    </row>
    <row r="498" spans="1:4" hidden="1">
      <c r="B498" s="13"/>
      <c r="C498" s="13"/>
      <c r="D498" s="13"/>
    </row>
    <row r="499" spans="1:4" hidden="1">
      <c r="B499" s="13"/>
      <c r="C499" s="13"/>
      <c r="D499" s="13"/>
    </row>
    <row r="500" spans="1:4" hidden="1">
      <c r="B500" s="13"/>
      <c r="C500" s="13"/>
      <c r="D500" s="13"/>
    </row>
    <row r="501" spans="1:4" hidden="1">
      <c r="B501" s="13"/>
      <c r="C501" s="13"/>
      <c r="D501" s="13"/>
    </row>
    <row r="502" spans="1:4" hidden="1">
      <c r="B502" s="13"/>
      <c r="C502" s="13"/>
      <c r="D502" s="13"/>
    </row>
    <row r="503" spans="1:4" hidden="1">
      <c r="B503" s="13"/>
      <c r="C503" s="13"/>
      <c r="D503" s="13"/>
    </row>
    <row r="504" spans="1:4" hidden="1">
      <c r="B504" s="13"/>
      <c r="C504" s="13"/>
      <c r="D504" s="13"/>
    </row>
    <row r="505" spans="1:4" hidden="1">
      <c r="B505" s="13"/>
      <c r="C505" s="13"/>
      <c r="D505" s="13"/>
    </row>
    <row r="506" spans="1:4" hidden="1">
      <c r="B506" s="13"/>
      <c r="C506" s="13"/>
      <c r="D506" s="13"/>
    </row>
    <row r="507" spans="1:4" hidden="1">
      <c r="B507" s="13"/>
      <c r="C507" s="13"/>
      <c r="D507" s="13"/>
    </row>
    <row r="508" spans="1:4" hidden="1">
      <c r="B508" s="13"/>
      <c r="C508" s="13"/>
      <c r="D508" s="13"/>
    </row>
    <row r="512" spans="1:4" hidden="1">
      <c r="A512" s="13"/>
    </row>
    <row r="513" spans="1:1" hidden="1">
      <c r="A513" s="13"/>
    </row>
    <row r="514" spans="1:1" hidden="1">
      <c r="A514" s="15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E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34" s="1" customFormat="1">
      <c r="A1" s="2" t="s">
        <v>0</v>
      </c>
      <c r="B1" s="63" t="s">
        <v>4604</v>
      </c>
    </row>
    <row r="2" spans="1:34" s="1" customFormat="1">
      <c r="A2" s="2" t="s">
        <v>1</v>
      </c>
      <c r="B2" s="9" t="s">
        <v>3591</v>
      </c>
    </row>
    <row r="3" spans="1:34" s="1" customFormat="1">
      <c r="A3" s="2" t="s">
        <v>2</v>
      </c>
      <c r="B3" s="20" t="s">
        <v>3592</v>
      </c>
    </row>
    <row r="4" spans="1:34" s="1" customFormat="1">
      <c r="A4" s="2" t="s">
        <v>3</v>
      </c>
      <c r="B4" s="64" t="s">
        <v>165</v>
      </c>
    </row>
    <row r="5" spans="1:34" ht="18.75">
      <c r="A5" s="85" t="s">
        <v>87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7"/>
    </row>
    <row r="6" spans="1:34" s="15" customFormat="1">
      <c r="A6" s="32" t="s">
        <v>92</v>
      </c>
      <c r="B6" s="33" t="s">
        <v>46</v>
      </c>
      <c r="C6" s="33" t="s">
        <v>117</v>
      </c>
      <c r="D6" s="33" t="s">
        <v>47</v>
      </c>
      <c r="E6" s="33" t="s">
        <v>80</v>
      </c>
      <c r="F6" s="33" t="s">
        <v>50</v>
      </c>
      <c r="G6" s="33" t="s">
        <v>155</v>
      </c>
      <c r="H6" s="33" t="s">
        <v>156</v>
      </c>
      <c r="I6" s="33" t="s">
        <v>5</v>
      </c>
      <c r="J6" s="33" t="s">
        <v>69</v>
      </c>
      <c r="K6" s="33" t="s">
        <v>54</v>
      </c>
      <c r="L6" s="34" t="s">
        <v>151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15" customFormat="1">
      <c r="A7" s="102" t="s">
        <v>4605</v>
      </c>
      <c r="B7" s="103" t="s">
        <v>4605</v>
      </c>
      <c r="C7" s="103" t="s">
        <v>4605</v>
      </c>
      <c r="D7" s="103" t="s">
        <v>4605</v>
      </c>
      <c r="E7" s="103" t="s">
        <v>4605</v>
      </c>
      <c r="F7" s="103" t="s">
        <v>4605</v>
      </c>
      <c r="G7" s="21" t="s">
        <v>152</v>
      </c>
      <c r="H7" s="103" t="s">
        <v>4605</v>
      </c>
      <c r="I7" s="21" t="s">
        <v>6</v>
      </c>
      <c r="J7" s="21" t="s">
        <v>7</v>
      </c>
      <c r="K7" s="21" t="s">
        <v>7</v>
      </c>
      <c r="L7" s="22" t="s">
        <v>7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s="17" customFormat="1" ht="20.25">
      <c r="A8" s="104" t="s">
        <v>4605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4" t="s">
        <v>63</v>
      </c>
      <c r="L8" s="24" t="s">
        <v>72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s="17" customFormat="1" ht="20.25">
      <c r="A9" s="18" t="s">
        <v>88</v>
      </c>
      <c r="B9" s="105" t="s">
        <v>4605</v>
      </c>
      <c r="C9" s="105" t="s">
        <v>4605</v>
      </c>
      <c r="D9" s="105" t="s">
        <v>4605</v>
      </c>
      <c r="E9" s="105" t="s">
        <v>4605</v>
      </c>
      <c r="F9" s="105" t="s">
        <v>4605</v>
      </c>
      <c r="G9" s="53">
        <v>120185558.76000001</v>
      </c>
      <c r="H9" s="105" t="s">
        <v>4605</v>
      </c>
      <c r="I9" s="53">
        <v>408974.56162344012</v>
      </c>
      <c r="J9" s="105" t="s">
        <v>4605</v>
      </c>
      <c r="K9" s="54">
        <v>1</v>
      </c>
      <c r="L9" s="54">
        <v>2.4799999999999999E-2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>
      <c r="A10" s="57" t="s">
        <v>173</v>
      </c>
      <c r="B10" s="110" t="s">
        <v>4605</v>
      </c>
      <c r="C10" s="110" t="s">
        <v>4605</v>
      </c>
      <c r="D10" s="110" t="s">
        <v>4605</v>
      </c>
      <c r="E10" s="110" t="s">
        <v>4605</v>
      </c>
      <c r="F10" s="110" t="s">
        <v>4605</v>
      </c>
      <c r="G10" s="59">
        <v>36421928.399999999</v>
      </c>
      <c r="H10" s="110" t="s">
        <v>4605</v>
      </c>
      <c r="I10" s="59">
        <v>92590.035226597654</v>
      </c>
      <c r="J10" s="110" t="s">
        <v>4605</v>
      </c>
      <c r="K10" s="58">
        <v>0.22639999999999999</v>
      </c>
      <c r="L10" s="58">
        <v>5.5999999999999999E-3</v>
      </c>
    </row>
    <row r="11" spans="1:34">
      <c r="A11" t="s">
        <v>2019</v>
      </c>
      <c r="B11" t="s">
        <v>2020</v>
      </c>
      <c r="C11" t="s">
        <v>108</v>
      </c>
      <c r="D11" t="s">
        <v>2021</v>
      </c>
      <c r="E11" t="s">
        <v>933</v>
      </c>
      <c r="F11" t="s">
        <v>100</v>
      </c>
      <c r="G11" s="55">
        <v>13127.22</v>
      </c>
      <c r="H11" s="55">
        <v>100.61470000000004</v>
      </c>
      <c r="I11" s="55">
        <v>47.905100528400197</v>
      </c>
      <c r="J11" s="56">
        <v>3.7000000000000002E-3</v>
      </c>
      <c r="K11" s="56">
        <v>1E-4</v>
      </c>
      <c r="L11" s="56">
        <v>0</v>
      </c>
    </row>
    <row r="12" spans="1:34">
      <c r="A12" t="s">
        <v>2022</v>
      </c>
      <c r="B12" t="s">
        <v>2023</v>
      </c>
      <c r="C12" t="s">
        <v>108</v>
      </c>
      <c r="D12" t="s">
        <v>2024</v>
      </c>
      <c r="E12" t="s">
        <v>933</v>
      </c>
      <c r="F12" t="s">
        <v>100</v>
      </c>
      <c r="G12" s="55">
        <v>102634.28</v>
      </c>
      <c r="H12" s="55">
        <v>100</v>
      </c>
      <c r="I12" s="55">
        <v>372.25453356000003</v>
      </c>
      <c r="J12" s="56">
        <v>2.9999999999999997E-4</v>
      </c>
      <c r="K12" s="56">
        <v>8.9999999999999998E-4</v>
      </c>
      <c r="L12" s="56">
        <v>0</v>
      </c>
    </row>
    <row r="13" spans="1:34">
      <c r="A13" t="s">
        <v>2025</v>
      </c>
      <c r="B13" t="s">
        <v>2026</v>
      </c>
      <c r="C13" t="s">
        <v>108</v>
      </c>
      <c r="D13" t="s">
        <v>2027</v>
      </c>
      <c r="E13" t="s">
        <v>1002</v>
      </c>
      <c r="F13" t="s">
        <v>100</v>
      </c>
      <c r="G13" s="55">
        <v>410476</v>
      </c>
      <c r="H13" s="55">
        <v>101.625</v>
      </c>
      <c r="I13" s="55">
        <v>1512.9893943449999</v>
      </c>
      <c r="J13" s="56">
        <v>1E-4</v>
      </c>
      <c r="K13" s="56">
        <v>3.7000000000000002E-3</v>
      </c>
      <c r="L13" s="56">
        <v>1E-4</v>
      </c>
    </row>
    <row r="14" spans="1:34">
      <c r="A14" t="s">
        <v>2028</v>
      </c>
      <c r="B14" t="s">
        <v>2029</v>
      </c>
      <c r="C14" t="s">
        <v>108</v>
      </c>
      <c r="D14" t="s">
        <v>2030</v>
      </c>
      <c r="E14" t="s">
        <v>1584</v>
      </c>
      <c r="F14" t="s">
        <v>98</v>
      </c>
      <c r="G14" s="55">
        <v>265008.46000000002</v>
      </c>
      <c r="H14" s="55">
        <v>2251.7957999999999</v>
      </c>
      <c r="I14" s="55">
        <v>5967.4493719246802</v>
      </c>
      <c r="J14" s="56">
        <v>1.06E-2</v>
      </c>
      <c r="K14" s="56">
        <v>1.46E-2</v>
      </c>
      <c r="L14" s="56">
        <v>4.0000000000000002E-4</v>
      </c>
    </row>
    <row r="15" spans="1:34">
      <c r="A15" t="s">
        <v>2028</v>
      </c>
      <c r="B15" t="s">
        <v>2031</v>
      </c>
      <c r="C15" t="s">
        <v>108</v>
      </c>
      <c r="D15" t="s">
        <v>2030</v>
      </c>
      <c r="E15" t="s">
        <v>1584</v>
      </c>
      <c r="F15" t="s">
        <v>98</v>
      </c>
      <c r="G15" s="55">
        <v>6751211.3600000003</v>
      </c>
      <c r="H15" s="55">
        <v>94.647599999999997</v>
      </c>
      <c r="I15" s="55">
        <v>6389.8595231673598</v>
      </c>
      <c r="J15" s="56">
        <v>1.29E-2</v>
      </c>
      <c r="K15" s="56">
        <v>1.5599999999999999E-2</v>
      </c>
      <c r="L15" s="56">
        <v>4.0000000000000002E-4</v>
      </c>
    </row>
    <row r="16" spans="1:34">
      <c r="A16" t="s">
        <v>2032</v>
      </c>
      <c r="B16" t="s">
        <v>2033</v>
      </c>
      <c r="C16" t="s">
        <v>108</v>
      </c>
      <c r="D16" t="s">
        <v>2034</v>
      </c>
      <c r="E16" t="s">
        <v>1610</v>
      </c>
      <c r="F16" t="s">
        <v>100</v>
      </c>
      <c r="G16" s="55">
        <v>153415.16</v>
      </c>
      <c r="H16" s="55">
        <v>371.23939999999999</v>
      </c>
      <c r="I16" s="55">
        <v>2065.7125832012498</v>
      </c>
      <c r="J16" s="56">
        <v>1E-4</v>
      </c>
      <c r="K16" s="56">
        <v>5.1000000000000004E-3</v>
      </c>
      <c r="L16" s="56">
        <v>1E-4</v>
      </c>
    </row>
    <row r="17" spans="1:12">
      <c r="A17" t="s">
        <v>2035</v>
      </c>
      <c r="B17" t="s">
        <v>2036</v>
      </c>
      <c r="C17" t="s">
        <v>108</v>
      </c>
      <c r="D17" t="s">
        <v>2037</v>
      </c>
      <c r="E17" t="s">
        <v>698</v>
      </c>
      <c r="F17" t="s">
        <v>98</v>
      </c>
      <c r="G17" s="55">
        <v>11862955.15</v>
      </c>
      <c r="H17" s="55">
        <v>94.443299999999994</v>
      </c>
      <c r="I17" s="55">
        <v>11203.766321180001</v>
      </c>
      <c r="J17" s="56">
        <v>2.5899999999999999E-2</v>
      </c>
      <c r="K17" s="56">
        <v>2.7400000000000001E-2</v>
      </c>
      <c r="L17" s="56">
        <v>6.9999999999999999E-4</v>
      </c>
    </row>
    <row r="18" spans="1:12">
      <c r="A18" t="s">
        <v>2038</v>
      </c>
      <c r="B18" t="s">
        <v>2039</v>
      </c>
      <c r="C18" t="s">
        <v>108</v>
      </c>
      <c r="D18" t="s">
        <v>2040</v>
      </c>
      <c r="E18" t="s">
        <v>698</v>
      </c>
      <c r="F18" t="s">
        <v>102</v>
      </c>
      <c r="G18" s="55">
        <v>898183.42</v>
      </c>
      <c r="H18" s="55">
        <v>135.25479999999993</v>
      </c>
      <c r="I18" s="55">
        <v>4873.4368532015496</v>
      </c>
      <c r="J18" s="56">
        <v>5.9400000000000001E-2</v>
      </c>
      <c r="K18" s="56">
        <v>1.1900000000000001E-2</v>
      </c>
      <c r="L18" s="56">
        <v>2.9999999999999997E-4</v>
      </c>
    </row>
    <row r="19" spans="1:12">
      <c r="A19" t="s">
        <v>2041</v>
      </c>
      <c r="B19" t="s">
        <v>2042</v>
      </c>
      <c r="C19" t="s">
        <v>108</v>
      </c>
      <c r="D19" t="s">
        <v>2043</v>
      </c>
      <c r="E19" t="s">
        <v>698</v>
      </c>
      <c r="F19" t="s">
        <v>98</v>
      </c>
      <c r="G19" s="55">
        <v>2617507.5</v>
      </c>
      <c r="H19" s="55">
        <v>100</v>
      </c>
      <c r="I19" s="55">
        <v>2617.5075000000002</v>
      </c>
      <c r="J19" s="56">
        <v>2.2499999999999999E-2</v>
      </c>
      <c r="K19" s="56">
        <v>6.4000000000000003E-3</v>
      </c>
      <c r="L19" s="56">
        <v>2.0000000000000001E-4</v>
      </c>
    </row>
    <row r="20" spans="1:12">
      <c r="A20" t="s">
        <v>2044</v>
      </c>
      <c r="B20" t="s">
        <v>2045</v>
      </c>
      <c r="C20" t="s">
        <v>108</v>
      </c>
      <c r="D20" t="s">
        <v>2043</v>
      </c>
      <c r="E20" t="s">
        <v>698</v>
      </c>
      <c r="F20" t="s">
        <v>98</v>
      </c>
      <c r="G20" s="55">
        <v>1601345.22</v>
      </c>
      <c r="H20" s="55">
        <v>100</v>
      </c>
      <c r="I20" s="55">
        <v>1601.3452199999999</v>
      </c>
      <c r="J20" s="56">
        <v>4.1999999999999997E-3</v>
      </c>
      <c r="K20" s="56">
        <v>3.8999999999999998E-3</v>
      </c>
      <c r="L20" s="56">
        <v>1E-4</v>
      </c>
    </row>
    <row r="21" spans="1:12">
      <c r="A21" t="s">
        <v>2046</v>
      </c>
      <c r="B21" t="s">
        <v>2047</v>
      </c>
      <c r="C21" t="s">
        <v>108</v>
      </c>
      <c r="D21" t="s">
        <v>2048</v>
      </c>
      <c r="E21" t="s">
        <v>1372</v>
      </c>
      <c r="F21" t="s">
        <v>100</v>
      </c>
      <c r="G21" s="55">
        <v>124894.24</v>
      </c>
      <c r="H21" s="55">
        <v>100</v>
      </c>
      <c r="I21" s="55">
        <v>452.99140848000002</v>
      </c>
      <c r="J21" s="56">
        <v>1E-4</v>
      </c>
      <c r="K21" s="56">
        <v>1.1000000000000001E-3</v>
      </c>
      <c r="L21" s="56">
        <v>0</v>
      </c>
    </row>
    <row r="22" spans="1:12">
      <c r="A22" t="s">
        <v>2049</v>
      </c>
      <c r="B22" t="s">
        <v>2050</v>
      </c>
      <c r="C22" t="s">
        <v>108</v>
      </c>
      <c r="D22" t="s">
        <v>2051</v>
      </c>
      <c r="E22" t="s">
        <v>1372</v>
      </c>
      <c r="F22" t="s">
        <v>100</v>
      </c>
      <c r="G22" s="55">
        <v>124894.24</v>
      </c>
      <c r="H22" s="55">
        <v>100</v>
      </c>
      <c r="I22" s="55">
        <v>452.99140848000002</v>
      </c>
      <c r="J22" s="56">
        <v>1E-4</v>
      </c>
      <c r="K22" s="56">
        <v>1.1000000000000001E-3</v>
      </c>
      <c r="L22" s="56">
        <v>0</v>
      </c>
    </row>
    <row r="23" spans="1:12">
      <c r="A23" t="s">
        <v>2052</v>
      </c>
      <c r="B23" t="s">
        <v>2053</v>
      </c>
      <c r="C23" t="s">
        <v>108</v>
      </c>
      <c r="D23" t="s">
        <v>2054</v>
      </c>
      <c r="E23" t="s">
        <v>1372</v>
      </c>
      <c r="F23" t="s">
        <v>100</v>
      </c>
      <c r="G23" s="55">
        <v>124894.24</v>
      </c>
      <c r="H23" s="55">
        <v>100</v>
      </c>
      <c r="I23" s="55">
        <v>452.99140848000002</v>
      </c>
      <c r="J23" s="56">
        <v>1E-4</v>
      </c>
      <c r="K23" s="56">
        <v>1.1000000000000001E-3</v>
      </c>
      <c r="L23" s="56">
        <v>0</v>
      </c>
    </row>
    <row r="24" spans="1:12">
      <c r="A24" t="s">
        <v>2055</v>
      </c>
      <c r="B24" t="s">
        <v>2056</v>
      </c>
      <c r="C24" t="s">
        <v>108</v>
      </c>
      <c r="D24" t="s">
        <v>2057</v>
      </c>
      <c r="E24" t="s">
        <v>1372</v>
      </c>
      <c r="F24" t="s">
        <v>98</v>
      </c>
      <c r="G24" s="55">
        <v>12483.88</v>
      </c>
      <c r="H24" s="55">
        <v>3904.375</v>
      </c>
      <c r="I24" s="55">
        <v>487.41748975000002</v>
      </c>
      <c r="J24" s="56">
        <v>1.4999999999999999E-2</v>
      </c>
      <c r="K24" s="56">
        <v>1.1999999999999999E-3</v>
      </c>
      <c r="L24" s="56">
        <v>0</v>
      </c>
    </row>
    <row r="25" spans="1:12">
      <c r="A25" t="s">
        <v>2058</v>
      </c>
      <c r="B25" t="s">
        <v>2059</v>
      </c>
      <c r="C25" t="s">
        <v>108</v>
      </c>
      <c r="D25" t="s">
        <v>2060</v>
      </c>
      <c r="E25" t="s">
        <v>1372</v>
      </c>
      <c r="F25" t="s">
        <v>100</v>
      </c>
      <c r="G25" s="55">
        <v>124894.24</v>
      </c>
      <c r="H25" s="55">
        <v>100</v>
      </c>
      <c r="I25" s="55">
        <v>452.99140848000002</v>
      </c>
      <c r="J25" s="56">
        <v>1E-4</v>
      </c>
      <c r="K25" s="56">
        <v>1.1000000000000001E-3</v>
      </c>
      <c r="L25" s="56">
        <v>0</v>
      </c>
    </row>
    <row r="26" spans="1:12">
      <c r="A26" t="s">
        <v>2061</v>
      </c>
      <c r="B26" t="s">
        <v>2062</v>
      </c>
      <c r="C26" t="s">
        <v>108</v>
      </c>
      <c r="D26" t="s">
        <v>2063</v>
      </c>
      <c r="E26" t="s">
        <v>571</v>
      </c>
      <c r="F26" t="s">
        <v>98</v>
      </c>
      <c r="G26" s="55">
        <v>8347249.1200000001</v>
      </c>
      <c r="H26" s="55">
        <v>101.422769</v>
      </c>
      <c r="I26" s="55">
        <v>8466.0111928321403</v>
      </c>
      <c r="J26" s="56">
        <v>1.29E-2</v>
      </c>
      <c r="K26" s="56">
        <v>2.07E-2</v>
      </c>
      <c r="L26" s="56">
        <v>5.0000000000000001E-4</v>
      </c>
    </row>
    <row r="27" spans="1:12">
      <c r="A27" t="s">
        <v>2064</v>
      </c>
      <c r="B27" t="s">
        <v>2065</v>
      </c>
      <c r="C27" t="s">
        <v>108</v>
      </c>
      <c r="D27" t="s">
        <v>2066</v>
      </c>
      <c r="E27" t="s">
        <v>1390</v>
      </c>
      <c r="F27" t="s">
        <v>100</v>
      </c>
      <c r="G27" s="55">
        <v>30815.78</v>
      </c>
      <c r="H27" s="55">
        <v>782.57030000000032</v>
      </c>
      <c r="I27" s="55">
        <v>874.66970000984395</v>
      </c>
      <c r="J27" s="56">
        <v>3.7000000000000002E-3</v>
      </c>
      <c r="K27" s="56">
        <v>2.0999999999999999E-3</v>
      </c>
      <c r="L27" s="56">
        <v>1E-4</v>
      </c>
    </row>
    <row r="28" spans="1:12">
      <c r="A28" t="s">
        <v>2067</v>
      </c>
      <c r="B28" t="s">
        <v>2068</v>
      </c>
      <c r="C28" t="s">
        <v>108</v>
      </c>
      <c r="D28" t="s">
        <v>2069</v>
      </c>
      <c r="E28" t="s">
        <v>1390</v>
      </c>
      <c r="F28" t="s">
        <v>100</v>
      </c>
      <c r="G28" s="55">
        <v>114379.26</v>
      </c>
      <c r="H28" s="55">
        <v>276.87140000000005</v>
      </c>
      <c r="I28" s="55">
        <v>1148.6109038766299</v>
      </c>
      <c r="J28" s="56">
        <v>0.01</v>
      </c>
      <c r="K28" s="56">
        <v>2.8E-3</v>
      </c>
      <c r="L28" s="56">
        <v>1E-4</v>
      </c>
    </row>
    <row r="29" spans="1:12">
      <c r="A29" t="s">
        <v>2070</v>
      </c>
      <c r="B29" t="s">
        <v>2071</v>
      </c>
      <c r="C29" t="s">
        <v>108</v>
      </c>
      <c r="D29" t="s">
        <v>2072</v>
      </c>
      <c r="E29" t="s">
        <v>1390</v>
      </c>
      <c r="F29" t="s">
        <v>100</v>
      </c>
      <c r="G29" s="55">
        <v>44217.120000000003</v>
      </c>
      <c r="H29" s="55">
        <v>580.07949999999971</v>
      </c>
      <c r="I29" s="55">
        <v>930.30536510992101</v>
      </c>
      <c r="J29" s="56">
        <v>4.4000000000000003E-3</v>
      </c>
      <c r="K29" s="56">
        <v>2.3E-3</v>
      </c>
      <c r="L29" s="56">
        <v>1E-4</v>
      </c>
    </row>
    <row r="30" spans="1:12">
      <c r="A30" t="s">
        <v>2073</v>
      </c>
      <c r="B30" t="s">
        <v>2074</v>
      </c>
      <c r="C30" t="s">
        <v>108</v>
      </c>
      <c r="D30" t="s">
        <v>2075</v>
      </c>
      <c r="E30" t="s">
        <v>1390</v>
      </c>
      <c r="F30" t="s">
        <v>100</v>
      </c>
      <c r="G30" s="55">
        <v>113429.21</v>
      </c>
      <c r="H30" s="55">
        <v>362.90619999999944</v>
      </c>
      <c r="I30" s="55">
        <v>1493.0242126875901</v>
      </c>
      <c r="J30" s="56">
        <v>2.2000000000000001E-3</v>
      </c>
      <c r="K30" s="56">
        <v>3.7000000000000002E-3</v>
      </c>
      <c r="L30" s="56">
        <v>1E-4</v>
      </c>
    </row>
    <row r="31" spans="1:12">
      <c r="A31" t="s">
        <v>2076</v>
      </c>
      <c r="B31" t="s">
        <v>2077</v>
      </c>
      <c r="C31" t="s">
        <v>108</v>
      </c>
      <c r="D31" t="s">
        <v>2078</v>
      </c>
      <c r="E31" t="s">
        <v>1390</v>
      </c>
      <c r="F31" t="s">
        <v>100</v>
      </c>
      <c r="G31" s="55">
        <v>686.93</v>
      </c>
      <c r="H31" s="55">
        <v>1E-4</v>
      </c>
      <c r="I31" s="55">
        <v>2.49149511E-6</v>
      </c>
      <c r="J31" s="56">
        <v>8.6E-3</v>
      </c>
      <c r="K31" s="56">
        <v>0</v>
      </c>
      <c r="L31" s="56">
        <v>0</v>
      </c>
    </row>
    <row r="32" spans="1:12">
      <c r="A32" t="s">
        <v>2079</v>
      </c>
      <c r="B32" t="s">
        <v>2080</v>
      </c>
      <c r="C32" t="s">
        <v>108</v>
      </c>
      <c r="D32" t="s">
        <v>2081</v>
      </c>
      <c r="E32" t="s">
        <v>2082</v>
      </c>
      <c r="F32" t="s">
        <v>100</v>
      </c>
      <c r="G32" s="55">
        <v>294743</v>
      </c>
      <c r="H32" s="55">
        <v>6.9478</v>
      </c>
      <c r="I32" s="55">
        <v>74.274265116557999</v>
      </c>
      <c r="J32" s="56">
        <v>3.3999999999999998E-3</v>
      </c>
      <c r="K32" s="56">
        <v>2.0000000000000001E-4</v>
      </c>
      <c r="L32" s="56">
        <v>0</v>
      </c>
    </row>
    <row r="33" spans="1:12">
      <c r="A33" t="s">
        <v>2083</v>
      </c>
      <c r="B33" t="s">
        <v>2084</v>
      </c>
      <c r="C33" t="s">
        <v>108</v>
      </c>
      <c r="D33" t="s">
        <v>1979</v>
      </c>
      <c r="E33" t="s">
        <v>103</v>
      </c>
      <c r="F33" t="s">
        <v>98</v>
      </c>
      <c r="G33" s="55">
        <v>681127</v>
      </c>
      <c r="H33" s="55">
        <v>1E-4</v>
      </c>
      <c r="I33" s="55">
        <v>6.8112700000000001E-4</v>
      </c>
      <c r="J33" s="56">
        <v>2.4899999999999999E-2</v>
      </c>
      <c r="K33" s="56">
        <v>0</v>
      </c>
      <c r="L33" s="56">
        <v>0</v>
      </c>
    </row>
    <row r="34" spans="1:12">
      <c r="A34" t="s">
        <v>2085</v>
      </c>
      <c r="B34" t="s">
        <v>2086</v>
      </c>
      <c r="C34" t="s">
        <v>108</v>
      </c>
      <c r="D34" t="s">
        <v>2087</v>
      </c>
      <c r="E34" t="s">
        <v>499</v>
      </c>
      <c r="F34" t="s">
        <v>100</v>
      </c>
      <c r="G34" s="55">
        <v>93428.44</v>
      </c>
      <c r="H34" s="55">
        <v>1196.0574999999997</v>
      </c>
      <c r="I34" s="55">
        <v>4053.0196718321299</v>
      </c>
      <c r="J34" s="56">
        <v>4.0000000000000001E-3</v>
      </c>
      <c r="K34" s="56">
        <v>9.9000000000000008E-3</v>
      </c>
      <c r="L34" s="56">
        <v>2.0000000000000001E-4</v>
      </c>
    </row>
    <row r="35" spans="1:12">
      <c r="A35" t="s">
        <v>2088</v>
      </c>
      <c r="B35" t="s">
        <v>2089</v>
      </c>
      <c r="C35" t="s">
        <v>108</v>
      </c>
      <c r="D35" t="s">
        <v>2090</v>
      </c>
      <c r="E35" t="s">
        <v>361</v>
      </c>
      <c r="F35" t="s">
        <v>100</v>
      </c>
      <c r="G35" s="55">
        <v>1513927.93</v>
      </c>
      <c r="H35" s="55">
        <v>666.51610000000016</v>
      </c>
      <c r="I35" s="55">
        <v>36598.509706736098</v>
      </c>
      <c r="J35" s="56">
        <v>2.5499999999999998E-2</v>
      </c>
      <c r="K35" s="56">
        <v>8.9499999999999996E-2</v>
      </c>
      <c r="L35" s="56">
        <v>2.2000000000000001E-3</v>
      </c>
    </row>
    <row r="36" spans="1:12">
      <c r="A36" s="57" t="s">
        <v>204</v>
      </c>
      <c r="B36" s="110" t="s">
        <v>4605</v>
      </c>
      <c r="C36" s="110" t="s">
        <v>4605</v>
      </c>
      <c r="D36" s="110" t="s">
        <v>4605</v>
      </c>
      <c r="E36" s="110" t="s">
        <v>4605</v>
      </c>
      <c r="F36" s="110" t="s">
        <v>4605</v>
      </c>
      <c r="G36" s="59">
        <v>83763630.359999999</v>
      </c>
      <c r="H36" s="110" t="s">
        <v>4605</v>
      </c>
      <c r="I36" s="59">
        <v>316384.5263968425</v>
      </c>
      <c r="J36" s="110" t="s">
        <v>4605</v>
      </c>
      <c r="K36" s="58">
        <v>0.77359999999999995</v>
      </c>
      <c r="L36" s="58">
        <v>1.9199999999999998E-2</v>
      </c>
    </row>
    <row r="37" spans="1:12">
      <c r="A37" s="57" t="s">
        <v>326</v>
      </c>
      <c r="B37" s="110" t="s">
        <v>4605</v>
      </c>
      <c r="C37" s="110" t="s">
        <v>4605</v>
      </c>
      <c r="D37" s="110" t="s">
        <v>4605</v>
      </c>
      <c r="E37" s="110" t="s">
        <v>4605</v>
      </c>
      <c r="F37" s="110" t="s">
        <v>4605</v>
      </c>
      <c r="G37" s="59">
        <v>0</v>
      </c>
      <c r="H37" s="110" t="s">
        <v>4605</v>
      </c>
      <c r="I37" s="59">
        <v>0</v>
      </c>
      <c r="J37" s="110" t="s">
        <v>4605</v>
      </c>
      <c r="K37" s="58">
        <v>0</v>
      </c>
      <c r="L37" s="58">
        <v>0</v>
      </c>
    </row>
    <row r="38" spans="1:12">
      <c r="A38" t="s">
        <v>182</v>
      </c>
      <c r="B38" t="s">
        <v>182</v>
      </c>
      <c r="C38" s="110" t="s">
        <v>4605</v>
      </c>
      <c r="D38" s="110" t="s">
        <v>4605</v>
      </c>
      <c r="E38" t="s">
        <v>182</v>
      </c>
      <c r="F38" t="s">
        <v>182</v>
      </c>
      <c r="G38" s="55">
        <v>0</v>
      </c>
      <c r="H38" s="55">
        <v>0</v>
      </c>
      <c r="I38" s="55">
        <v>0</v>
      </c>
      <c r="J38" s="56">
        <v>0</v>
      </c>
      <c r="K38" s="56">
        <v>0</v>
      </c>
      <c r="L38" s="56">
        <v>0</v>
      </c>
    </row>
    <row r="39" spans="1:12">
      <c r="A39" s="57" t="s">
        <v>327</v>
      </c>
      <c r="B39" s="110" t="s">
        <v>4605</v>
      </c>
      <c r="C39" s="110" t="s">
        <v>4605</v>
      </c>
      <c r="D39" s="110" t="s">
        <v>4605</v>
      </c>
      <c r="E39" s="110" t="s">
        <v>4605</v>
      </c>
      <c r="F39" s="110" t="s">
        <v>4605</v>
      </c>
      <c r="G39" s="59">
        <v>83763630.359999999</v>
      </c>
      <c r="H39" s="110" t="s">
        <v>4605</v>
      </c>
      <c r="I39" s="59">
        <v>316384.5263968425</v>
      </c>
      <c r="J39" s="110" t="s">
        <v>4605</v>
      </c>
      <c r="K39" s="58">
        <v>0.77359999999999995</v>
      </c>
      <c r="L39" s="58">
        <v>1.9199999999999998E-2</v>
      </c>
    </row>
    <row r="40" spans="1:12">
      <c r="A40" t="s">
        <v>2091</v>
      </c>
      <c r="B40" t="s">
        <v>2092</v>
      </c>
      <c r="C40" t="s">
        <v>108</v>
      </c>
      <c r="D40" s="108" t="s">
        <v>4605</v>
      </c>
      <c r="E40" t="s">
        <v>933</v>
      </c>
      <c r="F40" t="s">
        <v>100</v>
      </c>
      <c r="G40" s="55">
        <v>5713.87</v>
      </c>
      <c r="H40" s="55">
        <v>17429.450400000012</v>
      </c>
      <c r="I40" s="55">
        <v>3612.11529096814</v>
      </c>
      <c r="J40" s="56">
        <v>8.9999999999999998E-4</v>
      </c>
      <c r="K40" s="56">
        <v>8.8000000000000005E-3</v>
      </c>
      <c r="L40" s="56">
        <v>2.0000000000000001E-4</v>
      </c>
    </row>
    <row r="41" spans="1:12">
      <c r="A41" t="s">
        <v>2093</v>
      </c>
      <c r="B41" t="s">
        <v>2094</v>
      </c>
      <c r="C41" t="s">
        <v>108</v>
      </c>
      <c r="D41" s="108" t="s">
        <v>4605</v>
      </c>
      <c r="E41" t="s">
        <v>933</v>
      </c>
      <c r="F41" t="s">
        <v>100</v>
      </c>
      <c r="G41" s="55">
        <v>1918292</v>
      </c>
      <c r="H41" s="55">
        <v>91.45</v>
      </c>
      <c r="I41" s="55">
        <v>6362.7664293179996</v>
      </c>
      <c r="J41" s="56">
        <v>1.15E-2</v>
      </c>
      <c r="K41" s="56">
        <v>1.5599999999999999E-2</v>
      </c>
      <c r="L41" s="56">
        <v>4.0000000000000002E-4</v>
      </c>
    </row>
    <row r="42" spans="1:12">
      <c r="A42" t="s">
        <v>2095</v>
      </c>
      <c r="B42" t="s">
        <v>2096</v>
      </c>
      <c r="C42" t="s">
        <v>108</v>
      </c>
      <c r="D42" s="108" t="s">
        <v>4605</v>
      </c>
      <c r="E42" t="s">
        <v>933</v>
      </c>
      <c r="F42" t="s">
        <v>100</v>
      </c>
      <c r="G42" s="55">
        <v>1169746.77</v>
      </c>
      <c r="H42" s="55">
        <v>89.879499999999879</v>
      </c>
      <c r="I42" s="55">
        <v>3813.2919621115698</v>
      </c>
      <c r="J42" s="56">
        <v>1.1999999999999999E-3</v>
      </c>
      <c r="K42" s="56">
        <v>9.2999999999999992E-3</v>
      </c>
      <c r="L42" s="56">
        <v>2.0000000000000001E-4</v>
      </c>
    </row>
    <row r="43" spans="1:12">
      <c r="A43" t="s">
        <v>2097</v>
      </c>
      <c r="B43" t="s">
        <v>2098</v>
      </c>
      <c r="C43" t="s">
        <v>108</v>
      </c>
      <c r="D43" s="108" t="s">
        <v>4605</v>
      </c>
      <c r="E43" t="s">
        <v>874</v>
      </c>
      <c r="F43" t="s">
        <v>102</v>
      </c>
      <c r="G43" s="55">
        <v>858482</v>
      </c>
      <c r="H43" s="55">
        <v>170.38410000000002</v>
      </c>
      <c r="I43" s="55">
        <v>5867.8348326686</v>
      </c>
      <c r="J43" s="56">
        <v>1.17E-2</v>
      </c>
      <c r="K43" s="56">
        <v>1.43E-2</v>
      </c>
      <c r="L43" s="56">
        <v>4.0000000000000002E-4</v>
      </c>
    </row>
    <row r="44" spans="1:12">
      <c r="A44" t="s">
        <v>2099</v>
      </c>
      <c r="B44" t="s">
        <v>2100</v>
      </c>
      <c r="C44" t="s">
        <v>108</v>
      </c>
      <c r="D44" s="108" t="s">
        <v>4605</v>
      </c>
      <c r="E44" t="s">
        <v>874</v>
      </c>
      <c r="F44" t="s">
        <v>100</v>
      </c>
      <c r="G44" s="55">
        <v>4683218.96</v>
      </c>
      <c r="H44" s="55">
        <v>218.5812</v>
      </c>
      <c r="I44" s="55">
        <v>37128.279502461599</v>
      </c>
      <c r="J44" s="56">
        <v>0.01</v>
      </c>
      <c r="K44" s="56">
        <v>9.0800000000000006E-2</v>
      </c>
      <c r="L44" s="56">
        <v>2.3E-3</v>
      </c>
    </row>
    <row r="45" spans="1:12">
      <c r="A45" t="s">
        <v>2101</v>
      </c>
      <c r="B45" t="s">
        <v>2102</v>
      </c>
      <c r="C45" t="s">
        <v>108</v>
      </c>
      <c r="D45" s="108" t="s">
        <v>4605</v>
      </c>
      <c r="E45" t="s">
        <v>874</v>
      </c>
      <c r="F45" t="s">
        <v>100</v>
      </c>
      <c r="G45" s="55">
        <v>4509386.58</v>
      </c>
      <c r="H45" s="55">
        <v>96.480899999999863</v>
      </c>
      <c r="I45" s="55">
        <v>15779.9771371429</v>
      </c>
      <c r="J45" s="56">
        <v>1.8800000000000001E-2</v>
      </c>
      <c r="K45" s="56">
        <v>3.8600000000000002E-2</v>
      </c>
      <c r="L45" s="56">
        <v>1E-3</v>
      </c>
    </row>
    <row r="46" spans="1:12">
      <c r="A46" t="s">
        <v>2103</v>
      </c>
      <c r="B46" t="s">
        <v>2104</v>
      </c>
      <c r="C46" t="s">
        <v>108</v>
      </c>
      <c r="D46" s="108" t="s">
        <v>4605</v>
      </c>
      <c r="E46" t="s">
        <v>874</v>
      </c>
      <c r="F46" t="s">
        <v>100</v>
      </c>
      <c r="G46" s="55">
        <v>457432.43</v>
      </c>
      <c r="H46" s="55">
        <v>100</v>
      </c>
      <c r="I46" s="55">
        <v>1659.1074236100001</v>
      </c>
      <c r="J46" s="56">
        <v>1.1299999999999999E-2</v>
      </c>
      <c r="K46" s="56">
        <v>4.1000000000000003E-3</v>
      </c>
      <c r="L46" s="56">
        <v>1E-4</v>
      </c>
    </row>
    <row r="47" spans="1:12">
      <c r="A47" t="s">
        <v>2105</v>
      </c>
      <c r="B47" t="s">
        <v>2106</v>
      </c>
      <c r="C47" t="s">
        <v>108</v>
      </c>
      <c r="D47" s="108" t="s">
        <v>4605</v>
      </c>
      <c r="E47" t="s">
        <v>874</v>
      </c>
      <c r="F47" t="s">
        <v>102</v>
      </c>
      <c r="G47" s="55">
        <v>2055730.88</v>
      </c>
      <c r="H47" s="55">
        <v>90.53219999999996</v>
      </c>
      <c r="I47" s="55">
        <v>7465.9823083176598</v>
      </c>
      <c r="J47" s="56">
        <v>2.7400000000000001E-2</v>
      </c>
      <c r="K47" s="56">
        <v>1.83E-2</v>
      </c>
      <c r="L47" s="56">
        <v>5.0000000000000001E-4</v>
      </c>
    </row>
    <row r="48" spans="1:12">
      <c r="A48" t="s">
        <v>2107</v>
      </c>
      <c r="B48" t="s">
        <v>2108</v>
      </c>
      <c r="C48" t="s">
        <v>108</v>
      </c>
      <c r="D48" s="108" t="s">
        <v>4605</v>
      </c>
      <c r="E48" t="s">
        <v>874</v>
      </c>
      <c r="F48" t="s">
        <v>102</v>
      </c>
      <c r="G48" s="55">
        <v>748241.47</v>
      </c>
      <c r="H48" s="55">
        <v>65.203799999999873</v>
      </c>
      <c r="I48" s="55">
        <v>1957.1869161741799</v>
      </c>
      <c r="J48" s="56">
        <v>2.7400000000000001E-2</v>
      </c>
      <c r="K48" s="56">
        <v>4.7999999999999996E-3</v>
      </c>
      <c r="L48" s="56">
        <v>1E-4</v>
      </c>
    </row>
    <row r="49" spans="1:12">
      <c r="A49" t="s">
        <v>2109</v>
      </c>
      <c r="B49" t="s">
        <v>2110</v>
      </c>
      <c r="C49" t="s">
        <v>108</v>
      </c>
      <c r="D49" s="108" t="s">
        <v>4605</v>
      </c>
      <c r="E49" t="s">
        <v>874</v>
      </c>
      <c r="F49" t="s">
        <v>102</v>
      </c>
      <c r="G49" s="55">
        <v>352262.52</v>
      </c>
      <c r="H49" s="55">
        <v>107.37440000000009</v>
      </c>
      <c r="I49" s="55">
        <v>1517.34665039991</v>
      </c>
      <c r="J49" s="56">
        <v>2.7400000000000001E-2</v>
      </c>
      <c r="K49" s="56">
        <v>3.7000000000000002E-3</v>
      </c>
      <c r="L49" s="56">
        <v>1E-4</v>
      </c>
    </row>
    <row r="50" spans="1:12">
      <c r="A50" t="s">
        <v>2111</v>
      </c>
      <c r="B50" t="s">
        <v>2112</v>
      </c>
      <c r="C50" t="s">
        <v>108</v>
      </c>
      <c r="D50" s="108" t="s">
        <v>4605</v>
      </c>
      <c r="E50" t="s">
        <v>874</v>
      </c>
      <c r="F50" t="s">
        <v>100</v>
      </c>
      <c r="G50" s="55">
        <v>7989514.04</v>
      </c>
      <c r="H50" s="55">
        <v>144.0893999999999</v>
      </c>
      <c r="I50" s="55">
        <v>41754.179392111502</v>
      </c>
      <c r="J50" s="56">
        <v>7.0000000000000001E-3</v>
      </c>
      <c r="K50" s="56">
        <v>0.1021</v>
      </c>
      <c r="L50" s="56">
        <v>2.5000000000000001E-3</v>
      </c>
    </row>
    <row r="51" spans="1:12">
      <c r="A51" t="s">
        <v>2113</v>
      </c>
      <c r="B51" t="s">
        <v>2114</v>
      </c>
      <c r="C51" t="s">
        <v>108</v>
      </c>
      <c r="D51" s="108" t="s">
        <v>4605</v>
      </c>
      <c r="E51" t="s">
        <v>1002</v>
      </c>
      <c r="F51" t="s">
        <v>100</v>
      </c>
      <c r="G51" s="55">
        <v>32251.62</v>
      </c>
      <c r="H51" s="55">
        <v>1803.2430999999967</v>
      </c>
      <c r="I51" s="55">
        <v>2109.3729322693698</v>
      </c>
      <c r="J51" s="56">
        <v>2.8999999999999998E-3</v>
      </c>
      <c r="K51" s="56">
        <v>5.1999999999999998E-3</v>
      </c>
      <c r="L51" s="56">
        <v>1E-4</v>
      </c>
    </row>
    <row r="52" spans="1:12">
      <c r="A52" t="s">
        <v>2115</v>
      </c>
      <c r="B52" t="s">
        <v>2116</v>
      </c>
      <c r="C52" t="s">
        <v>108</v>
      </c>
      <c r="D52" s="108" t="s">
        <v>4605</v>
      </c>
      <c r="E52" t="s">
        <v>886</v>
      </c>
      <c r="F52" t="s">
        <v>100</v>
      </c>
      <c r="G52" s="55">
        <v>36841.550000000003</v>
      </c>
      <c r="H52" s="55">
        <v>2257.4876999999974</v>
      </c>
      <c r="I52" s="55">
        <v>3016.5521784746202</v>
      </c>
      <c r="J52" s="56">
        <v>0</v>
      </c>
      <c r="K52" s="56">
        <v>7.4000000000000003E-3</v>
      </c>
      <c r="L52" s="56">
        <v>2.0000000000000001E-4</v>
      </c>
    </row>
    <row r="53" spans="1:12">
      <c r="A53" t="s">
        <v>2117</v>
      </c>
      <c r="B53" t="s">
        <v>2118</v>
      </c>
      <c r="C53" t="s">
        <v>108</v>
      </c>
      <c r="D53" s="108" t="s">
        <v>4605</v>
      </c>
      <c r="E53" t="s">
        <v>886</v>
      </c>
      <c r="F53" t="s">
        <v>100</v>
      </c>
      <c r="G53" s="55">
        <v>44706.69</v>
      </c>
      <c r="H53" s="55">
        <v>2472.2510000000025</v>
      </c>
      <c r="I53" s="55">
        <v>4008.7837890768201</v>
      </c>
      <c r="J53" s="56">
        <v>0</v>
      </c>
      <c r="K53" s="56">
        <v>9.7999999999999997E-3</v>
      </c>
      <c r="L53" s="56">
        <v>2.0000000000000001E-4</v>
      </c>
    </row>
    <row r="54" spans="1:12">
      <c r="A54" t="s">
        <v>2119</v>
      </c>
      <c r="B54" t="s">
        <v>2120</v>
      </c>
      <c r="C54" t="s">
        <v>108</v>
      </c>
      <c r="D54" s="108" t="s">
        <v>4605</v>
      </c>
      <c r="E54" t="s">
        <v>915</v>
      </c>
      <c r="F54" t="s">
        <v>102</v>
      </c>
      <c r="G54" s="55">
        <v>3513666.03</v>
      </c>
      <c r="H54" s="55">
        <v>92.161300000000182</v>
      </c>
      <c r="I54" s="55">
        <v>12990.524751000101</v>
      </c>
      <c r="J54" s="56">
        <v>3.3799999999999997E-2</v>
      </c>
      <c r="K54" s="56">
        <v>3.1800000000000002E-2</v>
      </c>
      <c r="L54" s="56">
        <v>8.0000000000000004E-4</v>
      </c>
    </row>
    <row r="55" spans="1:12">
      <c r="A55" t="s">
        <v>2121</v>
      </c>
      <c r="B55" t="s">
        <v>2122</v>
      </c>
      <c r="C55" t="s">
        <v>108</v>
      </c>
      <c r="D55" s="108" t="s">
        <v>4605</v>
      </c>
      <c r="E55" t="s">
        <v>915</v>
      </c>
      <c r="F55" t="s">
        <v>100</v>
      </c>
      <c r="G55" s="55">
        <v>92743.58</v>
      </c>
      <c r="H55" s="55">
        <v>7836.7279999999982</v>
      </c>
      <c r="I55" s="55">
        <v>26361.261244180401</v>
      </c>
      <c r="J55" s="56">
        <v>1.9699999999999999E-2</v>
      </c>
      <c r="K55" s="56">
        <v>6.4500000000000002E-2</v>
      </c>
      <c r="L55" s="56">
        <v>1.6000000000000001E-3</v>
      </c>
    </row>
    <row r="56" spans="1:12">
      <c r="A56" t="s">
        <v>2123</v>
      </c>
      <c r="B56" t="s">
        <v>2124</v>
      </c>
      <c r="C56" t="s">
        <v>108</v>
      </c>
      <c r="D56" s="108" t="s">
        <v>4605</v>
      </c>
      <c r="E56" t="s">
        <v>915</v>
      </c>
      <c r="F56" t="s">
        <v>100</v>
      </c>
      <c r="G56" s="55">
        <v>47837.48</v>
      </c>
      <c r="H56" s="55">
        <v>7789.7425999999759</v>
      </c>
      <c r="I56" s="55">
        <v>13515.712857050101</v>
      </c>
      <c r="J56" s="56">
        <v>2.9100000000000001E-2</v>
      </c>
      <c r="K56" s="56">
        <v>3.3000000000000002E-2</v>
      </c>
      <c r="L56" s="56">
        <v>8.0000000000000004E-4</v>
      </c>
    </row>
    <row r="57" spans="1:12">
      <c r="A57" t="s">
        <v>2125</v>
      </c>
      <c r="B57" t="s">
        <v>2126</v>
      </c>
      <c r="C57" t="s">
        <v>108</v>
      </c>
      <c r="D57" s="108" t="s">
        <v>4605</v>
      </c>
      <c r="E57" t="s">
        <v>915</v>
      </c>
      <c r="F57" t="s">
        <v>102</v>
      </c>
      <c r="G57" s="55">
        <v>715213.67</v>
      </c>
      <c r="H57" s="55">
        <v>92.373899999999807</v>
      </c>
      <c r="I57" s="55">
        <v>2650.3468220681402</v>
      </c>
      <c r="J57" s="56">
        <v>2.76E-2</v>
      </c>
      <c r="K57" s="56">
        <v>6.4999999999999997E-3</v>
      </c>
      <c r="L57" s="56">
        <v>2.0000000000000001E-4</v>
      </c>
    </row>
    <row r="58" spans="1:12">
      <c r="A58" t="s">
        <v>2127</v>
      </c>
      <c r="B58" t="s">
        <v>2128</v>
      </c>
      <c r="C58" t="s">
        <v>108</v>
      </c>
      <c r="D58" s="108" t="s">
        <v>4605</v>
      </c>
      <c r="E58" t="s">
        <v>915</v>
      </c>
      <c r="F58" t="s">
        <v>100</v>
      </c>
      <c r="G58" s="55">
        <v>21469.71</v>
      </c>
      <c r="H58" s="55">
        <v>10910.697699999997</v>
      </c>
      <c r="I58" s="55">
        <v>8496.2299277895108</v>
      </c>
      <c r="J58" s="56">
        <v>2.58E-2</v>
      </c>
      <c r="K58" s="56">
        <v>2.0799999999999999E-2</v>
      </c>
      <c r="L58" s="56">
        <v>5.0000000000000001E-4</v>
      </c>
    </row>
    <row r="59" spans="1:12">
      <c r="A59" t="s">
        <v>2129</v>
      </c>
      <c r="B59" t="s">
        <v>2130</v>
      </c>
      <c r="C59" t="s">
        <v>108</v>
      </c>
      <c r="D59" s="108" t="s">
        <v>4605</v>
      </c>
      <c r="E59" t="s">
        <v>915</v>
      </c>
      <c r="F59" t="s">
        <v>102</v>
      </c>
      <c r="G59" s="55">
        <v>3096472.12</v>
      </c>
      <c r="H59" s="55">
        <v>121.32050000000002</v>
      </c>
      <c r="I59" s="55">
        <v>15070.1990366952</v>
      </c>
      <c r="J59" s="56">
        <v>5.4899999999999997E-2</v>
      </c>
      <c r="K59" s="56">
        <v>3.6799999999999999E-2</v>
      </c>
      <c r="L59" s="56">
        <v>8.9999999999999998E-4</v>
      </c>
    </row>
    <row r="60" spans="1:12">
      <c r="A60" t="s">
        <v>2131</v>
      </c>
      <c r="B60" t="s">
        <v>2132</v>
      </c>
      <c r="C60" t="s">
        <v>108</v>
      </c>
      <c r="D60" s="108" t="s">
        <v>4605</v>
      </c>
      <c r="E60" t="s">
        <v>915</v>
      </c>
      <c r="F60" t="s">
        <v>100</v>
      </c>
      <c r="G60" s="55">
        <v>45654.05</v>
      </c>
      <c r="H60" s="55">
        <v>5442.9075000000003</v>
      </c>
      <c r="I60" s="55">
        <v>9012.7602696240992</v>
      </c>
      <c r="J60" s="56">
        <v>3.1099999999999999E-2</v>
      </c>
      <c r="K60" s="56">
        <v>2.1999999999999999E-2</v>
      </c>
      <c r="L60" s="56">
        <v>5.0000000000000001E-4</v>
      </c>
    </row>
    <row r="61" spans="1:12">
      <c r="A61" t="s">
        <v>2133</v>
      </c>
      <c r="B61" t="s">
        <v>2134</v>
      </c>
      <c r="C61" t="s">
        <v>108</v>
      </c>
      <c r="D61" s="108" t="s">
        <v>4605</v>
      </c>
      <c r="E61" t="s">
        <v>915</v>
      </c>
      <c r="F61" t="s">
        <v>104</v>
      </c>
      <c r="G61" s="55">
        <v>36467.99</v>
      </c>
      <c r="H61" s="55">
        <v>8053.2976000000217</v>
      </c>
      <c r="I61" s="55">
        <v>13571.009215271801</v>
      </c>
      <c r="J61" s="56">
        <v>5.3800000000000001E-2</v>
      </c>
      <c r="K61" s="56">
        <v>3.32E-2</v>
      </c>
      <c r="L61" s="56">
        <v>8.0000000000000004E-4</v>
      </c>
    </row>
    <row r="62" spans="1:12">
      <c r="A62" t="s">
        <v>2135</v>
      </c>
      <c r="B62" t="s">
        <v>2136</v>
      </c>
      <c r="C62" t="s">
        <v>108</v>
      </c>
      <c r="D62" s="108" t="s">
        <v>4605</v>
      </c>
      <c r="E62" t="s">
        <v>915</v>
      </c>
      <c r="F62" t="s">
        <v>100</v>
      </c>
      <c r="G62" s="55">
        <v>4173035.52</v>
      </c>
      <c r="H62" s="55">
        <v>73.919699999999793</v>
      </c>
      <c r="I62" s="55">
        <v>11188.189988305299</v>
      </c>
      <c r="J62" s="56">
        <v>2.9700000000000001E-2</v>
      </c>
      <c r="K62" s="56">
        <v>2.7400000000000001E-2</v>
      </c>
      <c r="L62" s="56">
        <v>6.9999999999999999E-4</v>
      </c>
    </row>
    <row r="63" spans="1:12">
      <c r="A63" t="s">
        <v>2137</v>
      </c>
      <c r="B63" t="s">
        <v>2138</v>
      </c>
      <c r="C63" t="s">
        <v>108</v>
      </c>
      <c r="D63" s="108" t="s">
        <v>4605</v>
      </c>
      <c r="E63" t="s">
        <v>915</v>
      </c>
      <c r="F63" t="s">
        <v>100</v>
      </c>
      <c r="G63" s="55">
        <v>2794494.81</v>
      </c>
      <c r="H63" s="55">
        <v>100.27370000000005</v>
      </c>
      <c r="I63" s="55">
        <v>10163.373902503899</v>
      </c>
      <c r="J63" s="56">
        <v>2.8299999999999999E-2</v>
      </c>
      <c r="K63" s="56">
        <v>2.4899999999999999E-2</v>
      </c>
      <c r="L63" s="56">
        <v>5.9999999999999995E-4</v>
      </c>
    </row>
    <row r="64" spans="1:12">
      <c r="A64" t="s">
        <v>2139</v>
      </c>
      <c r="B64" t="s">
        <v>2140</v>
      </c>
      <c r="C64" t="s">
        <v>108</v>
      </c>
      <c r="D64" s="108" t="s">
        <v>4605</v>
      </c>
      <c r="E64" t="s">
        <v>915</v>
      </c>
      <c r="F64" t="s">
        <v>100</v>
      </c>
      <c r="G64" s="55">
        <v>4285412.8600000003</v>
      </c>
      <c r="H64" s="55">
        <v>0.33759999999999984</v>
      </c>
      <c r="I64" s="55">
        <v>52.473817688310703</v>
      </c>
      <c r="J64" s="56">
        <v>3.6400000000000002E-2</v>
      </c>
      <c r="K64" s="56">
        <v>1E-4</v>
      </c>
      <c r="L64" s="56">
        <v>0</v>
      </c>
    </row>
    <row r="65" spans="1:12">
      <c r="A65" t="s">
        <v>2141</v>
      </c>
      <c r="B65" t="s">
        <v>2142</v>
      </c>
      <c r="C65" t="s">
        <v>108</v>
      </c>
      <c r="D65" s="108" t="s">
        <v>4605</v>
      </c>
      <c r="E65" t="s">
        <v>915</v>
      </c>
      <c r="F65" t="s">
        <v>100</v>
      </c>
      <c r="G65" s="55">
        <v>5843762.5099999998</v>
      </c>
      <c r="H65" s="55">
        <v>85.533399999999901</v>
      </c>
      <c r="I65" s="55">
        <v>18129.0835024156</v>
      </c>
      <c r="J65" s="56">
        <v>0.02</v>
      </c>
      <c r="K65" s="56">
        <v>4.4299999999999999E-2</v>
      </c>
      <c r="L65" s="56">
        <v>1.1000000000000001E-3</v>
      </c>
    </row>
    <row r="66" spans="1:12">
      <c r="A66" t="s">
        <v>2143</v>
      </c>
      <c r="B66" t="s">
        <v>2144</v>
      </c>
      <c r="C66" t="s">
        <v>108</v>
      </c>
      <c r="D66" s="108" t="s">
        <v>4605</v>
      </c>
      <c r="E66" t="s">
        <v>915</v>
      </c>
      <c r="F66" t="s">
        <v>100</v>
      </c>
      <c r="G66" s="55">
        <v>5376787.5199999996</v>
      </c>
      <c r="H66" s="55">
        <v>122.46919999999996</v>
      </c>
      <c r="I66" s="55">
        <v>23883.463715056801</v>
      </c>
      <c r="J66" s="56">
        <v>2.5399999999999999E-2</v>
      </c>
      <c r="K66" s="56">
        <v>5.8400000000000001E-2</v>
      </c>
      <c r="L66" s="56">
        <v>1.4E-3</v>
      </c>
    </row>
    <row r="67" spans="1:12">
      <c r="A67" t="s">
        <v>2145</v>
      </c>
      <c r="B67" t="s">
        <v>2146</v>
      </c>
      <c r="C67" t="s">
        <v>108</v>
      </c>
      <c r="D67" s="108" t="s">
        <v>4605</v>
      </c>
      <c r="E67" t="s">
        <v>965</v>
      </c>
      <c r="F67" t="s">
        <v>100</v>
      </c>
      <c r="G67" s="55">
        <v>19536.060000000001</v>
      </c>
      <c r="H67" s="55">
        <v>4259.5958000000064</v>
      </c>
      <c r="I67" s="55">
        <v>3018.2341326473602</v>
      </c>
      <c r="J67" s="56">
        <v>1E-3</v>
      </c>
      <c r="K67" s="56">
        <v>7.4000000000000003E-3</v>
      </c>
      <c r="L67" s="56">
        <v>2.0000000000000001E-4</v>
      </c>
    </row>
    <row r="68" spans="1:12">
      <c r="A68" t="s">
        <v>2147</v>
      </c>
      <c r="B68" t="s">
        <v>2148</v>
      </c>
      <c r="C68" t="s">
        <v>108</v>
      </c>
      <c r="D68" s="108" t="s">
        <v>4605</v>
      </c>
      <c r="E68" t="s">
        <v>965</v>
      </c>
      <c r="F68" t="s">
        <v>100</v>
      </c>
      <c r="G68" s="55">
        <v>59705.13</v>
      </c>
      <c r="H68" s="55">
        <v>3687.6464000000024</v>
      </c>
      <c r="I68" s="55">
        <v>7985.6169574977903</v>
      </c>
      <c r="J68" s="56">
        <v>1.5E-3</v>
      </c>
      <c r="K68" s="56">
        <v>1.95E-2</v>
      </c>
      <c r="L68" s="56">
        <v>5.0000000000000001E-4</v>
      </c>
    </row>
    <row r="69" spans="1:12">
      <c r="A69" t="s">
        <v>2149</v>
      </c>
      <c r="B69" t="s">
        <v>2150</v>
      </c>
      <c r="C69" t="s">
        <v>108</v>
      </c>
      <c r="D69" s="108" t="s">
        <v>4605</v>
      </c>
      <c r="E69" t="s">
        <v>1172</v>
      </c>
      <c r="F69" t="s">
        <v>98</v>
      </c>
      <c r="G69" s="55">
        <v>2225867</v>
      </c>
      <c r="H69" s="55">
        <v>9.9999999999999995E-7</v>
      </c>
      <c r="I69" s="55">
        <v>2.2258669999999999E-5</v>
      </c>
      <c r="J69" s="56">
        <v>3.8999999999999998E-3</v>
      </c>
      <c r="K69" s="56">
        <v>0</v>
      </c>
      <c r="L69" s="56">
        <v>0</v>
      </c>
    </row>
    <row r="70" spans="1:12">
      <c r="A70" t="s">
        <v>2151</v>
      </c>
      <c r="B70" t="s">
        <v>2152</v>
      </c>
      <c r="C70" t="s">
        <v>108</v>
      </c>
      <c r="D70" s="108" t="s">
        <v>4605</v>
      </c>
      <c r="E70" t="s">
        <v>620</v>
      </c>
      <c r="F70" t="s">
        <v>100</v>
      </c>
      <c r="G70" s="55">
        <v>26419393.940000001</v>
      </c>
      <c r="H70" s="55">
        <v>1E-4</v>
      </c>
      <c r="I70" s="55">
        <v>9.5823141820380001E-2</v>
      </c>
      <c r="J70" s="56">
        <v>5.4000000000000003E-3</v>
      </c>
      <c r="K70" s="56">
        <v>0</v>
      </c>
      <c r="L70" s="56">
        <v>0</v>
      </c>
    </row>
    <row r="71" spans="1:12">
      <c r="A71" t="s">
        <v>2153</v>
      </c>
      <c r="B71" t="s">
        <v>2154</v>
      </c>
      <c r="C71" t="s">
        <v>108</v>
      </c>
      <c r="D71" s="108" t="s">
        <v>4605</v>
      </c>
      <c r="E71" t="s">
        <v>1390</v>
      </c>
      <c r="F71" t="s">
        <v>100</v>
      </c>
      <c r="G71" s="55">
        <v>134289</v>
      </c>
      <c r="H71" s="55">
        <v>871.16980000000081</v>
      </c>
      <c r="I71" s="55">
        <v>4243.1736665426997</v>
      </c>
      <c r="J71" s="56">
        <v>6.9999999999999999E-4</v>
      </c>
      <c r="K71" s="56">
        <v>1.04E-2</v>
      </c>
      <c r="L71" s="56">
        <v>2.9999999999999997E-4</v>
      </c>
    </row>
    <row r="72" spans="1:12">
      <c r="A72" t="s">
        <v>206</v>
      </c>
      <c r="B72" s="110" t="s">
        <v>4605</v>
      </c>
      <c r="C72" s="110" t="s">
        <v>4605</v>
      </c>
      <c r="D72" s="110" t="s">
        <v>4605</v>
      </c>
      <c r="E72" s="110" t="s">
        <v>4605</v>
      </c>
      <c r="F72" s="110" t="s">
        <v>4605</v>
      </c>
      <c r="G72" s="110" t="s">
        <v>4605</v>
      </c>
      <c r="H72" s="110" t="s">
        <v>4605</v>
      </c>
      <c r="I72" s="110" t="s">
        <v>4605</v>
      </c>
      <c r="J72" s="110" t="s">
        <v>4605</v>
      </c>
      <c r="K72" s="110" t="s">
        <v>4605</v>
      </c>
      <c r="L72" s="110" t="s">
        <v>4605</v>
      </c>
    </row>
    <row r="73" spans="1:12">
      <c r="A73" t="s">
        <v>320</v>
      </c>
      <c r="B73" s="110" t="s">
        <v>4605</v>
      </c>
      <c r="C73" s="110" t="s">
        <v>4605</v>
      </c>
      <c r="D73" s="110" t="s">
        <v>4605</v>
      </c>
      <c r="E73" s="110" t="s">
        <v>4605</v>
      </c>
      <c r="F73" s="110" t="s">
        <v>4605</v>
      </c>
      <c r="G73" s="110" t="s">
        <v>4605</v>
      </c>
      <c r="H73" s="110" t="s">
        <v>4605</v>
      </c>
      <c r="I73" s="110" t="s">
        <v>4605</v>
      </c>
      <c r="J73" s="110" t="s">
        <v>4605</v>
      </c>
      <c r="K73" s="110" t="s">
        <v>4605</v>
      </c>
      <c r="L73" s="110" t="s">
        <v>4605</v>
      </c>
    </row>
    <row r="74" spans="1:12">
      <c r="A74" t="s">
        <v>321</v>
      </c>
      <c r="B74" s="110" t="s">
        <v>4605</v>
      </c>
      <c r="C74" s="110" t="s">
        <v>4605</v>
      </c>
      <c r="D74" s="110" t="s">
        <v>4605</v>
      </c>
      <c r="E74" s="110" t="s">
        <v>4605</v>
      </c>
      <c r="F74" s="110" t="s">
        <v>4605</v>
      </c>
      <c r="G74" s="110" t="s">
        <v>4605</v>
      </c>
      <c r="H74" s="110" t="s">
        <v>4605</v>
      </c>
      <c r="I74" s="110" t="s">
        <v>4605</v>
      </c>
      <c r="J74" s="110" t="s">
        <v>4605</v>
      </c>
      <c r="K74" s="110" t="s">
        <v>4605</v>
      </c>
      <c r="L74" s="110" t="s">
        <v>4605</v>
      </c>
    </row>
    <row r="75" spans="1:12">
      <c r="A75" t="s">
        <v>322</v>
      </c>
      <c r="B75" s="110" t="s">
        <v>4605</v>
      </c>
      <c r="C75" s="110" t="s">
        <v>4605</v>
      </c>
      <c r="D75" s="110" t="s">
        <v>4605</v>
      </c>
      <c r="E75" s="110" t="s">
        <v>4605</v>
      </c>
      <c r="F75" s="110" t="s">
        <v>4605</v>
      </c>
      <c r="G75" s="110" t="s">
        <v>4605</v>
      </c>
      <c r="H75" s="110" t="s">
        <v>4605</v>
      </c>
      <c r="I75" s="110" t="s">
        <v>4605</v>
      </c>
      <c r="J75" s="110" t="s">
        <v>4605</v>
      </c>
      <c r="K75" s="110" t="s">
        <v>4605</v>
      </c>
      <c r="L75" s="110" t="s">
        <v>4605</v>
      </c>
    </row>
    <row r="76" spans="1:12" hidden="1">
      <c r="B76" s="13"/>
      <c r="C76" s="13"/>
      <c r="D76" s="13"/>
    </row>
    <row r="77" spans="1:12" hidden="1">
      <c r="B77" s="13"/>
      <c r="C77" s="13"/>
      <c r="D77" s="13"/>
    </row>
    <row r="78" spans="1:12" hidden="1">
      <c r="B78" s="13"/>
      <c r="C78" s="13"/>
      <c r="D78" s="13"/>
    </row>
    <row r="79" spans="1:12" hidden="1">
      <c r="B79" s="13"/>
      <c r="C79" s="13"/>
      <c r="D79" s="13"/>
    </row>
    <row r="80" spans="1:12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1:4" hidden="1">
      <c r="B385" s="13"/>
      <c r="C385" s="13"/>
      <c r="D385" s="13"/>
    </row>
    <row r="386" spans="1:4" hidden="1">
      <c r="B386" s="13"/>
      <c r="C386" s="13"/>
      <c r="D386" s="13"/>
    </row>
    <row r="387" spans="1:4" hidden="1">
      <c r="A387" s="13"/>
      <c r="B387" s="13"/>
      <c r="C387" s="13"/>
      <c r="D387" s="13"/>
    </row>
    <row r="388" spans="1:4" hidden="1">
      <c r="A388" s="13"/>
      <c r="B388" s="13"/>
      <c r="C388" s="13"/>
      <c r="D388" s="13"/>
    </row>
    <row r="389" spans="1:4" hidden="1">
      <c r="A389" s="15"/>
      <c r="B389" s="13"/>
      <c r="C389" s="13"/>
      <c r="D389" s="13"/>
    </row>
    <row r="10000" spans="52:52" hidden="1">
      <c r="AZ10000"/>
    </row>
  </sheetData>
  <mergeCells count="1">
    <mergeCell ref="A5:L5"/>
  </mergeCells>
  <dataValidations count="1">
    <dataValidation allowBlank="1" showInputMessage="1" showErrorMessage="1" sqref="B1:B4 A5:AY1048576 BA5:XFD1048576 AZ5:AZ9999 AZ10001:AZ1048576" xr:uid="{00000000-0002-0000-0F00-000000000000}"/>
  </dataValidations>
  <pageMargins left="0" right="0" top="0.5" bottom="0.5" header="0" footer="0.25"/>
  <pageSetup paperSize="9" scale="3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5703125" style="13" customWidth="1"/>
    <col min="4" max="4" width="15.140625" style="13" customWidth="1"/>
    <col min="5" max="5" width="14.7109375" style="13" customWidth="1"/>
    <col min="6" max="6" width="11.7109375" style="13" customWidth="1"/>
    <col min="7" max="7" width="14.7109375" style="13" customWidth="1"/>
    <col min="8" max="8" width="22.7109375" style="13" customWidth="1"/>
    <col min="9" max="9" width="26.85546875" style="13" customWidth="1"/>
    <col min="10" max="10" width="25.42578125" style="13" customWidth="1"/>
    <col min="11" max="11" width="7.5703125" style="15" hidden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20" s="1" customFormat="1">
      <c r="A1" s="2" t="s">
        <v>0</v>
      </c>
      <c r="B1" s="63" t="s">
        <v>4604</v>
      </c>
    </row>
    <row r="2" spans="1:20" s="1" customFormat="1">
      <c r="A2" s="2" t="s">
        <v>1</v>
      </c>
      <c r="B2" s="9" t="s">
        <v>3591</v>
      </c>
    </row>
    <row r="3" spans="1:20" s="1" customFormat="1">
      <c r="A3" s="2" t="s">
        <v>2</v>
      </c>
      <c r="B3" s="20" t="s">
        <v>3592</v>
      </c>
    </row>
    <row r="4" spans="1:20" s="1" customFormat="1">
      <c r="A4" s="2" t="s">
        <v>3</v>
      </c>
      <c r="B4" s="64" t="s">
        <v>165</v>
      </c>
    </row>
    <row r="5" spans="1:20" ht="18.75">
      <c r="A5" s="85" t="s">
        <v>119</v>
      </c>
      <c r="B5" s="86"/>
      <c r="C5" s="86"/>
      <c r="D5" s="86"/>
      <c r="E5" s="86"/>
      <c r="F5" s="86"/>
      <c r="G5" s="86"/>
      <c r="H5" s="86"/>
      <c r="I5" s="86"/>
      <c r="J5" s="87"/>
    </row>
    <row r="6" spans="1:20" s="15" customFormat="1">
      <c r="A6" s="32" t="s">
        <v>92</v>
      </c>
      <c r="B6" s="33" t="s">
        <v>46</v>
      </c>
      <c r="C6" s="33" t="s">
        <v>50</v>
      </c>
      <c r="D6" s="33" t="s">
        <v>67</v>
      </c>
      <c r="E6" s="33" t="s">
        <v>155</v>
      </c>
      <c r="F6" s="33" t="s">
        <v>156</v>
      </c>
      <c r="G6" s="33" t="s">
        <v>5</v>
      </c>
      <c r="H6" s="33" t="s">
        <v>69</v>
      </c>
      <c r="I6" s="33" t="s">
        <v>54</v>
      </c>
      <c r="J6" s="34" t="s">
        <v>151</v>
      </c>
    </row>
    <row r="7" spans="1:20" s="15" customFormat="1">
      <c r="A7" s="102" t="s">
        <v>4605</v>
      </c>
      <c r="B7" s="103" t="s">
        <v>4605</v>
      </c>
      <c r="C7" s="103" t="s">
        <v>4605</v>
      </c>
      <c r="D7" s="21" t="s">
        <v>70</v>
      </c>
      <c r="E7" s="21" t="s">
        <v>152</v>
      </c>
      <c r="F7" s="103" t="s">
        <v>4605</v>
      </c>
      <c r="G7" s="21" t="s">
        <v>6</v>
      </c>
      <c r="H7" s="21" t="s">
        <v>7</v>
      </c>
      <c r="I7" s="21" t="s">
        <v>7</v>
      </c>
      <c r="J7" s="22" t="s">
        <v>7</v>
      </c>
    </row>
    <row r="8" spans="1:20" s="17" customFormat="1" ht="20.25">
      <c r="A8" s="104" t="s">
        <v>4605</v>
      </c>
      <c r="B8" s="5" t="s">
        <v>8</v>
      </c>
      <c r="C8" s="5" t="s">
        <v>56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24" t="s">
        <v>63</v>
      </c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s="17" customFormat="1" ht="20.25">
      <c r="A9" s="18" t="s">
        <v>120</v>
      </c>
      <c r="B9" s="105" t="s">
        <v>4605</v>
      </c>
      <c r="C9" s="105" t="s">
        <v>4605</v>
      </c>
      <c r="D9" s="105" t="s">
        <v>4605</v>
      </c>
      <c r="E9" s="53">
        <v>960056498.33099997</v>
      </c>
      <c r="F9" s="105" t="s">
        <v>4605</v>
      </c>
      <c r="G9" s="53">
        <v>2858083.400803681</v>
      </c>
      <c r="H9" s="105" t="s">
        <v>4605</v>
      </c>
      <c r="I9" s="54">
        <v>1</v>
      </c>
      <c r="J9" s="54">
        <v>0.17349999999999999</v>
      </c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>
      <c r="A10" s="57" t="s">
        <v>173</v>
      </c>
      <c r="B10" s="110" t="s">
        <v>4605</v>
      </c>
      <c r="C10" s="110" t="s">
        <v>4605</v>
      </c>
      <c r="D10" s="110" t="s">
        <v>4605</v>
      </c>
      <c r="E10" s="59">
        <v>185704942.97</v>
      </c>
      <c r="F10" s="110" t="s">
        <v>4605</v>
      </c>
      <c r="G10" s="59">
        <v>305013.58095388603</v>
      </c>
      <c r="H10" s="110" t="s">
        <v>4605</v>
      </c>
      <c r="I10" s="58">
        <v>0.1067</v>
      </c>
      <c r="J10" s="58">
        <v>1.8499999999999999E-2</v>
      </c>
    </row>
    <row r="11" spans="1:20">
      <c r="A11" s="57" t="s">
        <v>2155</v>
      </c>
      <c r="B11" s="110" t="s">
        <v>4605</v>
      </c>
      <c r="C11" s="110" t="s">
        <v>4605</v>
      </c>
      <c r="D11" s="110" t="s">
        <v>4605</v>
      </c>
      <c r="E11" s="59">
        <v>9761334.0800000001</v>
      </c>
      <c r="F11" s="110" t="s">
        <v>4605</v>
      </c>
      <c r="G11" s="59">
        <v>25859.967684841275</v>
      </c>
      <c r="H11" s="110" t="s">
        <v>4605</v>
      </c>
      <c r="I11" s="58">
        <v>8.9999999999999993E-3</v>
      </c>
      <c r="J11" s="58">
        <v>1.6000000000000001E-3</v>
      </c>
    </row>
    <row r="12" spans="1:20">
      <c r="A12" t="s">
        <v>2156</v>
      </c>
      <c r="B12" t="s">
        <v>2157</v>
      </c>
      <c r="C12" t="s">
        <v>98</v>
      </c>
      <c r="D12" t="s">
        <v>2158</v>
      </c>
      <c r="E12" s="55">
        <v>73297.849000000002</v>
      </c>
      <c r="F12" s="55">
        <v>85.138082000000026</v>
      </c>
      <c r="G12" s="55">
        <v>62.4043827858562</v>
      </c>
      <c r="H12" s="56">
        <v>3.3E-3</v>
      </c>
      <c r="I12" s="56">
        <v>0</v>
      </c>
      <c r="J12" s="56">
        <v>0</v>
      </c>
    </row>
    <row r="13" spans="1:20">
      <c r="A13" t="s">
        <v>2159</v>
      </c>
      <c r="B13" t="s">
        <v>2160</v>
      </c>
      <c r="C13" t="s">
        <v>98</v>
      </c>
      <c r="D13" t="s">
        <v>2161</v>
      </c>
      <c r="E13" s="55">
        <v>416269.98100000003</v>
      </c>
      <c r="F13" s="55">
        <v>57.808195000000012</v>
      </c>
      <c r="G13" s="55">
        <v>240.63816234294299</v>
      </c>
      <c r="H13" s="56">
        <v>3.0099999999999998E-2</v>
      </c>
      <c r="I13" s="56">
        <v>1E-4</v>
      </c>
      <c r="J13" s="56">
        <v>0</v>
      </c>
    </row>
    <row r="14" spans="1:20">
      <c r="A14" t="s">
        <v>2162</v>
      </c>
      <c r="B14" t="s">
        <v>2163</v>
      </c>
      <c r="C14" t="s">
        <v>100</v>
      </c>
      <c r="D14" t="s">
        <v>2164</v>
      </c>
      <c r="E14" s="55">
        <v>200730.52</v>
      </c>
      <c r="F14" s="55">
        <v>99.982100000000017</v>
      </c>
      <c r="G14" s="55">
        <v>727.91927516230896</v>
      </c>
      <c r="H14" s="56">
        <v>1.2999999999999999E-3</v>
      </c>
      <c r="I14" s="56">
        <v>2.9999999999999997E-4</v>
      </c>
      <c r="J14" s="56">
        <v>0</v>
      </c>
    </row>
    <row r="15" spans="1:20">
      <c r="A15" t="s">
        <v>2165</v>
      </c>
      <c r="B15" t="s">
        <v>2166</v>
      </c>
      <c r="C15" t="s">
        <v>100</v>
      </c>
      <c r="D15" t="s">
        <v>2167</v>
      </c>
      <c r="E15" s="55">
        <v>987500</v>
      </c>
      <c r="F15" s="55">
        <v>0.22589999999999999</v>
      </c>
      <c r="G15" s="55">
        <v>8.0909755874999991</v>
      </c>
      <c r="H15" s="56">
        <v>4.5600000000000002E-2</v>
      </c>
      <c r="I15" s="56">
        <v>0</v>
      </c>
      <c r="J15" s="56">
        <v>0</v>
      </c>
    </row>
    <row r="16" spans="1:20">
      <c r="A16" t="s">
        <v>2168</v>
      </c>
      <c r="B16" t="s">
        <v>2169</v>
      </c>
      <c r="C16" t="s">
        <v>100</v>
      </c>
      <c r="D16" t="s">
        <v>2170</v>
      </c>
      <c r="E16" s="55">
        <v>361198.38</v>
      </c>
      <c r="F16" s="55">
        <v>81.944800000000114</v>
      </c>
      <c r="G16" s="55">
        <v>1073.5313931718099</v>
      </c>
      <c r="H16" s="56">
        <v>2.3999999999999998E-3</v>
      </c>
      <c r="I16" s="56">
        <v>4.0000000000000002E-4</v>
      </c>
      <c r="J16" s="56">
        <v>1E-4</v>
      </c>
    </row>
    <row r="17" spans="1:10">
      <c r="A17" t="s">
        <v>2171</v>
      </c>
      <c r="B17" t="s">
        <v>2172</v>
      </c>
      <c r="C17" t="s">
        <v>100</v>
      </c>
      <c r="D17" t="s">
        <v>2173</v>
      </c>
      <c r="E17" s="55">
        <v>192411.3</v>
      </c>
      <c r="F17" s="55">
        <v>100.57459999999999</v>
      </c>
      <c r="G17" s="55">
        <v>701.88577936118497</v>
      </c>
      <c r="H17" s="56">
        <v>2.12E-2</v>
      </c>
      <c r="I17" s="56">
        <v>2.0000000000000001E-4</v>
      </c>
      <c r="J17" s="56">
        <v>0</v>
      </c>
    </row>
    <row r="18" spans="1:10">
      <c r="A18" t="s">
        <v>2174</v>
      </c>
      <c r="B18" t="s">
        <v>2175</v>
      </c>
      <c r="C18" t="s">
        <v>100</v>
      </c>
      <c r="D18" t="s">
        <v>2176</v>
      </c>
      <c r="E18" s="55">
        <v>1000000</v>
      </c>
      <c r="F18" s="55">
        <v>1E-4</v>
      </c>
      <c r="G18" s="55">
        <v>3.627E-3</v>
      </c>
      <c r="H18" s="56">
        <v>0.1</v>
      </c>
      <c r="I18" s="56">
        <v>0</v>
      </c>
      <c r="J18" s="56">
        <v>0</v>
      </c>
    </row>
    <row r="19" spans="1:10">
      <c r="A19" t="s">
        <v>2177</v>
      </c>
      <c r="B19" t="s">
        <v>2178</v>
      </c>
      <c r="C19" t="s">
        <v>100</v>
      </c>
      <c r="D19" t="s">
        <v>2179</v>
      </c>
      <c r="E19" s="55">
        <v>298971.78000000003</v>
      </c>
      <c r="F19" s="55">
        <v>108.9651999999999</v>
      </c>
      <c r="G19" s="55">
        <v>1181.5866432205701</v>
      </c>
      <c r="H19" s="56">
        <v>8.9999999999999998E-4</v>
      </c>
      <c r="I19" s="56">
        <v>4.0000000000000002E-4</v>
      </c>
      <c r="J19" s="56">
        <v>1E-4</v>
      </c>
    </row>
    <row r="20" spans="1:10">
      <c r="A20" t="s">
        <v>2180</v>
      </c>
      <c r="B20" t="s">
        <v>2181</v>
      </c>
      <c r="C20" t="s">
        <v>100</v>
      </c>
      <c r="D20" t="s">
        <v>2182</v>
      </c>
      <c r="E20" s="55">
        <v>1976033.24</v>
      </c>
      <c r="F20" s="55">
        <v>109.81119999999991</v>
      </c>
      <c r="G20" s="55">
        <v>7870.2483846319201</v>
      </c>
      <c r="H20" s="56">
        <v>6.6E-3</v>
      </c>
      <c r="I20" s="56">
        <v>2.8E-3</v>
      </c>
      <c r="J20" s="56">
        <v>5.0000000000000001E-4</v>
      </c>
    </row>
    <row r="21" spans="1:10">
      <c r="A21" t="s">
        <v>2183</v>
      </c>
      <c r="B21" t="s">
        <v>2184</v>
      </c>
      <c r="C21" t="s">
        <v>100</v>
      </c>
      <c r="D21" t="s">
        <v>2185</v>
      </c>
      <c r="E21" s="55">
        <v>1824313</v>
      </c>
      <c r="F21" s="55">
        <v>113.81030000000005</v>
      </c>
      <c r="G21" s="55">
        <v>7530.5808683128498</v>
      </c>
      <c r="H21" s="56">
        <v>2.0299999999999999E-2</v>
      </c>
      <c r="I21" s="56">
        <v>2.5999999999999999E-3</v>
      </c>
      <c r="J21" s="56">
        <v>5.0000000000000001E-4</v>
      </c>
    </row>
    <row r="22" spans="1:10">
      <c r="A22" t="s">
        <v>2186</v>
      </c>
      <c r="B22" t="s">
        <v>2187</v>
      </c>
      <c r="C22" t="s">
        <v>100</v>
      </c>
      <c r="D22" t="s">
        <v>2188</v>
      </c>
      <c r="E22" s="55">
        <v>511278.46</v>
      </c>
      <c r="F22" s="55">
        <v>100.76259999999972</v>
      </c>
      <c r="G22" s="55">
        <v>1868.54868200693</v>
      </c>
      <c r="H22" s="56">
        <v>9.5600000000000004E-2</v>
      </c>
      <c r="I22" s="56">
        <v>6.9999999999999999E-4</v>
      </c>
      <c r="J22" s="56">
        <v>1E-4</v>
      </c>
    </row>
    <row r="23" spans="1:10">
      <c r="A23" t="s">
        <v>2189</v>
      </c>
      <c r="B23" t="s">
        <v>2190</v>
      </c>
      <c r="C23" t="s">
        <v>100</v>
      </c>
      <c r="D23" t="s">
        <v>2191</v>
      </c>
      <c r="E23" s="55">
        <v>1919329.57</v>
      </c>
      <c r="F23" s="55">
        <v>66</v>
      </c>
      <c r="G23" s="55">
        <v>4594.5295112574004</v>
      </c>
      <c r="H23" s="56">
        <v>3.2000000000000001E-2</v>
      </c>
      <c r="I23" s="56">
        <v>1.6000000000000001E-3</v>
      </c>
      <c r="J23" s="56">
        <v>2.9999999999999997E-4</v>
      </c>
    </row>
    <row r="24" spans="1:10">
      <c r="A24" s="57" t="s">
        <v>2192</v>
      </c>
      <c r="B24" s="110" t="s">
        <v>4605</v>
      </c>
      <c r="C24" s="110" t="s">
        <v>4605</v>
      </c>
      <c r="D24" s="110" t="s">
        <v>4605</v>
      </c>
      <c r="E24" s="59">
        <v>1980.78</v>
      </c>
      <c r="F24" s="110" t="s">
        <v>4605</v>
      </c>
      <c r="G24" s="59">
        <v>4544.5360941717463</v>
      </c>
      <c r="H24" s="110" t="s">
        <v>4605</v>
      </c>
      <c r="I24" s="58">
        <v>1.6000000000000001E-3</v>
      </c>
      <c r="J24" s="58">
        <v>2.9999999999999997E-4</v>
      </c>
    </row>
    <row r="25" spans="1:10">
      <c r="A25" t="s">
        <v>2193</v>
      </c>
      <c r="B25" t="s">
        <v>2194</v>
      </c>
      <c r="C25" t="s">
        <v>100</v>
      </c>
      <c r="D25" t="s">
        <v>2195</v>
      </c>
      <c r="E25" s="55">
        <v>188.29</v>
      </c>
      <c r="F25" s="55">
        <v>130662.52</v>
      </c>
      <c r="G25" s="55">
        <v>892.33071245931603</v>
      </c>
      <c r="H25" s="56">
        <v>0</v>
      </c>
      <c r="I25" s="56">
        <v>2.9999999999999997E-4</v>
      </c>
      <c r="J25" s="56">
        <v>1E-4</v>
      </c>
    </row>
    <row r="26" spans="1:10">
      <c r="A26" t="s">
        <v>2196</v>
      </c>
      <c r="B26" t="s">
        <v>2197</v>
      </c>
      <c r="C26" t="s">
        <v>100</v>
      </c>
      <c r="D26" t="s">
        <v>2195</v>
      </c>
      <c r="E26" s="55">
        <v>227.12</v>
      </c>
      <c r="F26" s="55">
        <v>130547.17999999976</v>
      </c>
      <c r="G26" s="55">
        <v>1075.40098516843</v>
      </c>
      <c r="H26" s="56">
        <v>0</v>
      </c>
      <c r="I26" s="56">
        <v>4.0000000000000002E-4</v>
      </c>
      <c r="J26" s="56">
        <v>1E-4</v>
      </c>
    </row>
    <row r="27" spans="1:10">
      <c r="A27" t="s">
        <v>2198</v>
      </c>
      <c r="B27" t="s">
        <v>2199</v>
      </c>
      <c r="C27" t="s">
        <v>98</v>
      </c>
      <c r="D27" t="s">
        <v>2200</v>
      </c>
      <c r="E27" s="55">
        <v>1565.37</v>
      </c>
      <c r="F27" s="55">
        <v>164613.12</v>
      </c>
      <c r="G27" s="55">
        <v>2576.8043965440002</v>
      </c>
      <c r="H27" s="56">
        <v>0</v>
      </c>
      <c r="I27" s="56">
        <v>8.9999999999999998E-4</v>
      </c>
      <c r="J27" s="56">
        <v>2.0000000000000001E-4</v>
      </c>
    </row>
    <row r="28" spans="1:10">
      <c r="A28" s="57" t="s">
        <v>2201</v>
      </c>
      <c r="B28" s="110" t="s">
        <v>4605</v>
      </c>
      <c r="C28" s="110" t="s">
        <v>4605</v>
      </c>
      <c r="D28" s="110" t="s">
        <v>4605</v>
      </c>
      <c r="E28" s="59">
        <v>40079248.219999999</v>
      </c>
      <c r="F28" s="110" t="s">
        <v>4605</v>
      </c>
      <c r="G28" s="59">
        <v>35814.92473128187</v>
      </c>
      <c r="H28" s="110" t="s">
        <v>4605</v>
      </c>
      <c r="I28" s="58">
        <v>1.2500000000000001E-2</v>
      </c>
      <c r="J28" s="58">
        <v>2.2000000000000001E-3</v>
      </c>
    </row>
    <row r="29" spans="1:10">
      <c r="A29" t="s">
        <v>2202</v>
      </c>
      <c r="B29" t="s">
        <v>2203</v>
      </c>
      <c r="C29" t="s">
        <v>98</v>
      </c>
      <c r="D29" t="s">
        <v>2204</v>
      </c>
      <c r="E29" s="55">
        <v>18513161.489999998</v>
      </c>
      <c r="F29" s="55">
        <v>94.613511000000202</v>
      </c>
      <c r="G29" s="55">
        <v>17515.952082789001</v>
      </c>
      <c r="H29" s="56">
        <v>5.4899999999999997E-2</v>
      </c>
      <c r="I29" s="56">
        <v>6.1000000000000004E-3</v>
      </c>
      <c r="J29" s="56">
        <v>1.1000000000000001E-3</v>
      </c>
    </row>
    <row r="30" spans="1:10">
      <c r="A30" t="s">
        <v>2205</v>
      </c>
      <c r="B30" t="s">
        <v>2206</v>
      </c>
      <c r="C30" t="s">
        <v>98</v>
      </c>
      <c r="D30" t="s">
        <v>2207</v>
      </c>
      <c r="E30" s="55">
        <v>13305036.23</v>
      </c>
      <c r="F30" s="55">
        <v>78.731003000000101</v>
      </c>
      <c r="G30" s="55">
        <v>10475.1884733924</v>
      </c>
      <c r="H30" s="56">
        <v>0.1</v>
      </c>
      <c r="I30" s="56">
        <v>3.7000000000000002E-3</v>
      </c>
      <c r="J30" s="56">
        <v>5.9999999999999995E-4</v>
      </c>
    </row>
    <row r="31" spans="1:10">
      <c r="A31" t="s">
        <v>2208</v>
      </c>
      <c r="B31" t="s">
        <v>2209</v>
      </c>
      <c r="C31" t="s">
        <v>98</v>
      </c>
      <c r="D31" t="s">
        <v>2210</v>
      </c>
      <c r="E31" s="55">
        <v>8261050.5</v>
      </c>
      <c r="F31" s="55">
        <v>94.706892000000082</v>
      </c>
      <c r="G31" s="55">
        <v>7823.7841751004698</v>
      </c>
      <c r="H31" s="56">
        <v>2.75E-2</v>
      </c>
      <c r="I31" s="56">
        <v>2.7000000000000001E-3</v>
      </c>
      <c r="J31" s="56">
        <v>5.0000000000000001E-4</v>
      </c>
    </row>
    <row r="32" spans="1:10">
      <c r="A32" s="57" t="s">
        <v>2211</v>
      </c>
      <c r="B32" s="110" t="s">
        <v>4605</v>
      </c>
      <c r="C32" s="110" t="s">
        <v>4605</v>
      </c>
      <c r="D32" s="110" t="s">
        <v>4605</v>
      </c>
      <c r="E32" s="59">
        <v>135862379.88999999</v>
      </c>
      <c r="F32" s="110" t="s">
        <v>4605</v>
      </c>
      <c r="G32" s="59">
        <v>238794.15244359116</v>
      </c>
      <c r="H32" s="110" t="s">
        <v>4605</v>
      </c>
      <c r="I32" s="58">
        <v>8.3599999999999994E-2</v>
      </c>
      <c r="J32" s="58">
        <v>1.4500000000000001E-2</v>
      </c>
    </row>
    <row r="33" spans="1:10">
      <c r="A33" t="s">
        <v>2212</v>
      </c>
      <c r="B33" t="s">
        <v>2213</v>
      </c>
      <c r="C33" t="s">
        <v>98</v>
      </c>
      <c r="D33" t="s">
        <v>2214</v>
      </c>
      <c r="E33" s="55">
        <v>9654606.9399999995</v>
      </c>
      <c r="F33" s="55">
        <v>73.331984999999946</v>
      </c>
      <c r="G33" s="55">
        <v>7079.9149130497599</v>
      </c>
      <c r="H33" s="56">
        <v>2.52E-2</v>
      </c>
      <c r="I33" s="56">
        <v>2.5000000000000001E-3</v>
      </c>
      <c r="J33" s="56">
        <v>4.0000000000000002E-4</v>
      </c>
    </row>
    <row r="34" spans="1:10">
      <c r="A34" t="s">
        <v>2215</v>
      </c>
      <c r="B34" t="s">
        <v>2216</v>
      </c>
      <c r="C34" t="s">
        <v>98</v>
      </c>
      <c r="D34" t="s">
        <v>2217</v>
      </c>
      <c r="E34" s="55">
        <v>7471015.9000000004</v>
      </c>
      <c r="F34" s="55">
        <v>125.36008700000002</v>
      </c>
      <c r="G34" s="55">
        <v>9365.6720320238292</v>
      </c>
      <c r="H34" s="56">
        <v>9.9000000000000008E-3</v>
      </c>
      <c r="I34" s="56">
        <v>3.3E-3</v>
      </c>
      <c r="J34" s="56">
        <v>5.9999999999999995E-4</v>
      </c>
    </row>
    <row r="35" spans="1:10">
      <c r="A35" t="s">
        <v>2218</v>
      </c>
      <c r="B35" t="s">
        <v>2219</v>
      </c>
      <c r="C35" t="s">
        <v>100</v>
      </c>
      <c r="D35" s="66">
        <v>42352</v>
      </c>
      <c r="E35" s="55">
        <v>3871041.68</v>
      </c>
      <c r="F35" s="55">
        <v>84.997500000000244</v>
      </c>
      <c r="G35" s="55">
        <v>11933.8769406517</v>
      </c>
      <c r="H35" s="56">
        <v>1.9400000000000001E-2</v>
      </c>
      <c r="I35" s="56">
        <v>4.1999999999999997E-3</v>
      </c>
      <c r="J35" s="56">
        <v>6.9999999999999999E-4</v>
      </c>
    </row>
    <row r="36" spans="1:10">
      <c r="A36" t="s">
        <v>2220</v>
      </c>
      <c r="B36" t="s">
        <v>2221</v>
      </c>
      <c r="C36" t="s">
        <v>102</v>
      </c>
      <c r="D36" t="s">
        <v>2222</v>
      </c>
      <c r="E36" s="55">
        <v>883947.55</v>
      </c>
      <c r="F36" s="55">
        <v>100</v>
      </c>
      <c r="G36" s="55">
        <v>3546.0439915799998</v>
      </c>
      <c r="H36" s="56">
        <v>1E-4</v>
      </c>
      <c r="I36" s="56">
        <v>1.1999999999999999E-3</v>
      </c>
      <c r="J36" s="56">
        <v>2.0000000000000001E-4</v>
      </c>
    </row>
    <row r="37" spans="1:10">
      <c r="A37" t="s">
        <v>2223</v>
      </c>
      <c r="B37" t="s">
        <v>2224</v>
      </c>
      <c r="C37" t="s">
        <v>100</v>
      </c>
      <c r="D37" t="s">
        <v>2225</v>
      </c>
      <c r="E37" s="55">
        <v>391311.59</v>
      </c>
      <c r="F37" s="55">
        <v>111.11110000000005</v>
      </c>
      <c r="G37" s="55">
        <v>1576.9855500014301</v>
      </c>
      <c r="H37" s="56">
        <v>4.0000000000000002E-4</v>
      </c>
      <c r="I37" s="56">
        <v>5.9999999999999995E-4</v>
      </c>
      <c r="J37" s="56">
        <v>1E-4</v>
      </c>
    </row>
    <row r="38" spans="1:10">
      <c r="A38" t="s">
        <v>2226</v>
      </c>
      <c r="B38" t="s">
        <v>2227</v>
      </c>
      <c r="C38" t="s">
        <v>100</v>
      </c>
      <c r="D38" t="s">
        <v>2228</v>
      </c>
      <c r="E38" s="55">
        <v>461788.58</v>
      </c>
      <c r="F38" s="55">
        <v>100.45830000000004</v>
      </c>
      <c r="G38" s="55">
        <v>1682.5832792643801</v>
      </c>
      <c r="H38" s="56">
        <v>4.8899999999999999E-2</v>
      </c>
      <c r="I38" s="56">
        <v>5.9999999999999995E-4</v>
      </c>
      <c r="J38" s="56">
        <v>1E-4</v>
      </c>
    </row>
    <row r="39" spans="1:10">
      <c r="A39" t="s">
        <v>2229</v>
      </c>
      <c r="B39" t="s">
        <v>2230</v>
      </c>
      <c r="C39" t="s">
        <v>100</v>
      </c>
      <c r="D39" t="s">
        <v>2231</v>
      </c>
      <c r="E39" s="55">
        <v>3756337.11</v>
      </c>
      <c r="F39" s="55">
        <v>113.42319999999994</v>
      </c>
      <c r="G39" s="55">
        <v>15453.042969947899</v>
      </c>
      <c r="H39" s="56">
        <v>7.51E-2</v>
      </c>
      <c r="I39" s="56">
        <v>5.4000000000000003E-3</v>
      </c>
      <c r="J39" s="56">
        <v>8.9999999999999998E-4</v>
      </c>
    </row>
    <row r="40" spans="1:10">
      <c r="A40" t="s">
        <v>2232</v>
      </c>
      <c r="B40" t="s">
        <v>2233</v>
      </c>
      <c r="C40" t="s">
        <v>100</v>
      </c>
      <c r="D40" t="s">
        <v>2234</v>
      </c>
      <c r="E40" s="55">
        <v>4046386.75</v>
      </c>
      <c r="F40" s="55">
        <v>4.1492000000000004</v>
      </c>
      <c r="G40" s="55">
        <v>608.94674684543702</v>
      </c>
      <c r="H40" s="56">
        <v>4.48E-2</v>
      </c>
      <c r="I40" s="56">
        <v>2.0000000000000001E-4</v>
      </c>
      <c r="J40" s="56">
        <v>0</v>
      </c>
    </row>
    <row r="41" spans="1:10">
      <c r="A41" t="s">
        <v>2235</v>
      </c>
      <c r="B41" t="s">
        <v>2236</v>
      </c>
      <c r="C41" t="s">
        <v>102</v>
      </c>
      <c r="D41" t="s">
        <v>2237</v>
      </c>
      <c r="E41" s="55">
        <v>414144.05</v>
      </c>
      <c r="F41" s="55">
        <v>89.972799999999793</v>
      </c>
      <c r="G41" s="55">
        <v>1494.7903484482899</v>
      </c>
      <c r="H41" s="56">
        <v>2.0999999999999999E-3</v>
      </c>
      <c r="I41" s="56">
        <v>5.0000000000000001E-4</v>
      </c>
      <c r="J41" s="56">
        <v>1E-4</v>
      </c>
    </row>
    <row r="42" spans="1:10">
      <c r="A42" t="s">
        <v>2238</v>
      </c>
      <c r="B42" t="s">
        <v>2239</v>
      </c>
      <c r="C42" t="s">
        <v>100</v>
      </c>
      <c r="D42" t="s">
        <v>2240</v>
      </c>
      <c r="E42" s="55">
        <v>3030438.32</v>
      </c>
      <c r="F42" s="55">
        <v>117.45620000000044</v>
      </c>
      <c r="G42" s="55">
        <v>12910.0805161955</v>
      </c>
      <c r="H42" s="56">
        <v>4.7000000000000002E-3</v>
      </c>
      <c r="I42" s="56">
        <v>4.4999999999999997E-3</v>
      </c>
      <c r="J42" s="56">
        <v>8.0000000000000004E-4</v>
      </c>
    </row>
    <row r="43" spans="1:10">
      <c r="A43" t="s">
        <v>2241</v>
      </c>
      <c r="B43" t="s">
        <v>2242</v>
      </c>
      <c r="C43" t="s">
        <v>100</v>
      </c>
      <c r="D43" t="s">
        <v>2243</v>
      </c>
      <c r="E43" s="55">
        <v>342609.24</v>
      </c>
      <c r="F43" s="55">
        <v>173.94279999999995</v>
      </c>
      <c r="G43" s="55">
        <v>2161.4892692510898</v>
      </c>
      <c r="H43" s="56">
        <v>6.8500000000000005E-2</v>
      </c>
      <c r="I43" s="56">
        <v>8.0000000000000004E-4</v>
      </c>
      <c r="J43" s="56">
        <v>1E-4</v>
      </c>
    </row>
    <row r="44" spans="1:10">
      <c r="A44" t="s">
        <v>2244</v>
      </c>
      <c r="B44" t="s">
        <v>2245</v>
      </c>
      <c r="C44" t="s">
        <v>100</v>
      </c>
      <c r="D44" t="s">
        <v>2246</v>
      </c>
      <c r="E44" s="55">
        <v>1385139.44</v>
      </c>
      <c r="F44" s="55">
        <v>159.67689999999999</v>
      </c>
      <c r="G44" s="55">
        <v>8022.0089748883602</v>
      </c>
      <c r="H44" s="56">
        <v>2.1499999999999998E-2</v>
      </c>
      <c r="I44" s="56">
        <v>2.8E-3</v>
      </c>
      <c r="J44" s="56">
        <v>5.0000000000000001E-4</v>
      </c>
    </row>
    <row r="45" spans="1:10">
      <c r="A45" t="s">
        <v>2247</v>
      </c>
      <c r="B45" t="s">
        <v>2248</v>
      </c>
      <c r="C45" t="s">
        <v>100</v>
      </c>
      <c r="D45" t="s">
        <v>2249</v>
      </c>
      <c r="E45" s="55">
        <v>4889904</v>
      </c>
      <c r="F45" s="55">
        <v>1.9690000000000001</v>
      </c>
      <c r="G45" s="55">
        <v>349.21557479952003</v>
      </c>
      <c r="H45" s="56">
        <v>5.7099999999999998E-2</v>
      </c>
      <c r="I45" s="56">
        <v>1E-4</v>
      </c>
      <c r="J45" s="56">
        <v>0</v>
      </c>
    </row>
    <row r="46" spans="1:10">
      <c r="A46" t="s">
        <v>2250</v>
      </c>
      <c r="B46" t="s">
        <v>2251</v>
      </c>
      <c r="C46" t="s">
        <v>100</v>
      </c>
      <c r="D46" t="s">
        <v>2252</v>
      </c>
      <c r="E46" s="55">
        <v>1846932</v>
      </c>
      <c r="F46" s="55">
        <v>1.8100000000000002E-2</v>
      </c>
      <c r="G46" s="55">
        <v>1.2124868478840001</v>
      </c>
      <c r="H46" s="56">
        <v>1.46E-2</v>
      </c>
      <c r="I46" s="56">
        <v>0</v>
      </c>
      <c r="J46" s="56">
        <v>0</v>
      </c>
    </row>
    <row r="47" spans="1:10">
      <c r="A47" t="s">
        <v>2253</v>
      </c>
      <c r="B47" t="s">
        <v>2254</v>
      </c>
      <c r="C47" t="s">
        <v>98</v>
      </c>
      <c r="D47" t="s">
        <v>2255</v>
      </c>
      <c r="E47" s="55">
        <v>8744391</v>
      </c>
      <c r="F47" s="55">
        <v>107.819986</v>
      </c>
      <c r="G47" s="55">
        <v>9428.2011519852604</v>
      </c>
      <c r="H47" s="56">
        <v>4.0000000000000001E-3</v>
      </c>
      <c r="I47" s="56">
        <v>3.3E-3</v>
      </c>
      <c r="J47" s="56">
        <v>5.9999999999999995E-4</v>
      </c>
    </row>
    <row r="48" spans="1:10">
      <c r="A48" t="s">
        <v>2256</v>
      </c>
      <c r="B48" t="s">
        <v>2257</v>
      </c>
      <c r="C48" t="s">
        <v>100</v>
      </c>
      <c r="D48" t="s">
        <v>2258</v>
      </c>
      <c r="E48" s="55">
        <v>2714056.69</v>
      </c>
      <c r="F48" s="55">
        <v>112.22149999999995</v>
      </c>
      <c r="G48" s="55">
        <v>11046.953850592001</v>
      </c>
      <c r="H48" s="56">
        <v>6.7900000000000002E-2</v>
      </c>
      <c r="I48" s="56">
        <v>3.8999999999999998E-3</v>
      </c>
      <c r="J48" s="56">
        <v>6.9999999999999999E-4</v>
      </c>
    </row>
    <row r="49" spans="1:10">
      <c r="A49" t="s">
        <v>2259</v>
      </c>
      <c r="B49" t="s">
        <v>2260</v>
      </c>
      <c r="C49" t="s">
        <v>100</v>
      </c>
      <c r="D49" t="s">
        <v>2261</v>
      </c>
      <c r="E49" s="55">
        <v>3212788.43</v>
      </c>
      <c r="F49" s="55">
        <v>119.39130000000024</v>
      </c>
      <c r="G49" s="55">
        <v>13912.409868741999</v>
      </c>
      <c r="H49" s="56">
        <v>0.1168</v>
      </c>
      <c r="I49" s="56">
        <v>4.8999999999999998E-3</v>
      </c>
      <c r="J49" s="56">
        <v>8.0000000000000004E-4</v>
      </c>
    </row>
    <row r="50" spans="1:10">
      <c r="A50" t="s">
        <v>2262</v>
      </c>
      <c r="B50" t="s">
        <v>2263</v>
      </c>
      <c r="C50" t="s">
        <v>100</v>
      </c>
      <c r="D50" t="s">
        <v>2264</v>
      </c>
      <c r="E50" s="55">
        <v>499706</v>
      </c>
      <c r="F50" s="55">
        <v>1E-4</v>
      </c>
      <c r="G50" s="55">
        <v>1.812433662E-3</v>
      </c>
      <c r="H50" s="56">
        <v>2.3400000000000001E-2</v>
      </c>
      <c r="I50" s="56">
        <v>0</v>
      </c>
      <c r="J50" s="56">
        <v>0</v>
      </c>
    </row>
    <row r="51" spans="1:10">
      <c r="A51" t="s">
        <v>2265</v>
      </c>
      <c r="B51" t="s">
        <v>2266</v>
      </c>
      <c r="C51" t="s">
        <v>100</v>
      </c>
      <c r="D51" t="s">
        <v>2267</v>
      </c>
      <c r="E51" s="55">
        <v>3076180.98</v>
      </c>
      <c r="F51" s="55">
        <v>119.83790000000036</v>
      </c>
      <c r="G51" s="55">
        <v>13370.6841004122</v>
      </c>
      <c r="H51" s="56">
        <v>6.1499999999999999E-2</v>
      </c>
      <c r="I51" s="56">
        <v>4.7000000000000002E-3</v>
      </c>
      <c r="J51" s="56">
        <v>8.0000000000000004E-4</v>
      </c>
    </row>
    <row r="52" spans="1:10">
      <c r="A52" t="s">
        <v>2268</v>
      </c>
      <c r="B52" t="s">
        <v>2269</v>
      </c>
      <c r="C52" t="s">
        <v>100</v>
      </c>
      <c r="D52" t="s">
        <v>2270</v>
      </c>
      <c r="E52" s="55">
        <v>1393086</v>
      </c>
      <c r="F52" s="55">
        <v>137.90959999999995</v>
      </c>
      <c r="G52" s="55">
        <v>6968.1899708385099</v>
      </c>
      <c r="H52" s="56">
        <v>7.0000000000000007E-2</v>
      </c>
      <c r="I52" s="56">
        <v>2.3999999999999998E-3</v>
      </c>
      <c r="J52" s="56">
        <v>4.0000000000000002E-4</v>
      </c>
    </row>
    <row r="53" spans="1:10">
      <c r="A53" t="s">
        <v>2271</v>
      </c>
      <c r="B53" t="s">
        <v>2272</v>
      </c>
      <c r="C53" t="s">
        <v>100</v>
      </c>
      <c r="D53" t="s">
        <v>2273</v>
      </c>
      <c r="E53" s="55">
        <v>3989605.16</v>
      </c>
      <c r="F53" s="55">
        <v>1E-4</v>
      </c>
      <c r="G53" s="55">
        <v>1.447029791532E-2</v>
      </c>
      <c r="H53" s="56">
        <v>6.83E-2</v>
      </c>
      <c r="I53" s="56">
        <v>0</v>
      </c>
      <c r="J53" s="56">
        <v>0</v>
      </c>
    </row>
    <row r="54" spans="1:10">
      <c r="A54" t="s">
        <v>2274</v>
      </c>
      <c r="B54" t="s">
        <v>2275</v>
      </c>
      <c r="C54" t="s">
        <v>100</v>
      </c>
      <c r="D54" t="s">
        <v>2255</v>
      </c>
      <c r="E54" s="55">
        <v>973003.01</v>
      </c>
      <c r="F54" s="55">
        <v>126.26670000000004</v>
      </c>
      <c r="G54" s="55">
        <v>4456.0552772335504</v>
      </c>
      <c r="H54" s="56">
        <v>8.0000000000000004E-4</v>
      </c>
      <c r="I54" s="56">
        <v>1.6000000000000001E-3</v>
      </c>
      <c r="J54" s="56">
        <v>2.9999999999999997E-4</v>
      </c>
    </row>
    <row r="55" spans="1:10">
      <c r="A55" t="s">
        <v>2276</v>
      </c>
      <c r="B55" t="s">
        <v>2277</v>
      </c>
      <c r="C55" t="s">
        <v>100</v>
      </c>
      <c r="D55" t="s">
        <v>2278</v>
      </c>
      <c r="E55" s="55">
        <v>1479000</v>
      </c>
      <c r="F55" s="55">
        <v>1E-4</v>
      </c>
      <c r="G55" s="55">
        <v>5.3643329999999998E-3</v>
      </c>
      <c r="H55" s="56">
        <v>3.8899999999999997E-2</v>
      </c>
      <c r="I55" s="56">
        <v>0</v>
      </c>
      <c r="J55" s="56">
        <v>0</v>
      </c>
    </row>
    <row r="56" spans="1:10">
      <c r="A56" t="s">
        <v>2279</v>
      </c>
      <c r="B56" t="s">
        <v>2280</v>
      </c>
      <c r="C56" t="s">
        <v>100</v>
      </c>
      <c r="D56" t="s">
        <v>2240</v>
      </c>
      <c r="E56" s="55">
        <v>1578677.29</v>
      </c>
      <c r="F56" s="55">
        <v>133.20480000000001</v>
      </c>
      <c r="G56" s="55">
        <v>7627.1237324670401</v>
      </c>
      <c r="H56" s="56">
        <v>2.7099999999999999E-2</v>
      </c>
      <c r="I56" s="56">
        <v>2.7000000000000001E-3</v>
      </c>
      <c r="J56" s="56">
        <v>5.0000000000000001E-4</v>
      </c>
    </row>
    <row r="57" spans="1:10">
      <c r="A57" t="s">
        <v>2281</v>
      </c>
      <c r="B57" t="s">
        <v>2282</v>
      </c>
      <c r="C57" t="s">
        <v>100</v>
      </c>
      <c r="D57" t="s">
        <v>228</v>
      </c>
      <c r="E57" s="55">
        <v>104979.12</v>
      </c>
      <c r="F57" s="55">
        <v>1E-4</v>
      </c>
      <c r="G57" s="55">
        <v>3.8075926823999997E-4</v>
      </c>
      <c r="H57" s="56">
        <v>7.1999999999999998E-3</v>
      </c>
      <c r="I57" s="56">
        <v>0</v>
      </c>
      <c r="J57" s="56">
        <v>0</v>
      </c>
    </row>
    <row r="58" spans="1:10">
      <c r="A58" t="s">
        <v>2283</v>
      </c>
      <c r="B58" t="s">
        <v>2284</v>
      </c>
      <c r="C58" t="s">
        <v>98</v>
      </c>
      <c r="D58" t="s">
        <v>2285</v>
      </c>
      <c r="E58" s="55">
        <v>6053881.2999999998</v>
      </c>
      <c r="F58" s="55">
        <v>127.46997500000001</v>
      </c>
      <c r="G58" s="55">
        <v>7716.8809796396799</v>
      </c>
      <c r="H58" s="56">
        <v>6.8500000000000005E-2</v>
      </c>
      <c r="I58" s="56">
        <v>2.7000000000000001E-3</v>
      </c>
      <c r="J58" s="56">
        <v>5.0000000000000001E-4</v>
      </c>
    </row>
    <row r="59" spans="1:10">
      <c r="A59" t="s">
        <v>2286</v>
      </c>
      <c r="B59" t="s">
        <v>2287</v>
      </c>
      <c r="C59" t="s">
        <v>98</v>
      </c>
      <c r="D59" t="s">
        <v>2288</v>
      </c>
      <c r="E59" s="55">
        <v>10719206.300000001</v>
      </c>
      <c r="F59" s="55">
        <v>73.258645000000001</v>
      </c>
      <c r="G59" s="55">
        <v>7852.7452901346296</v>
      </c>
      <c r="H59" s="56">
        <v>7.0400000000000004E-2</v>
      </c>
      <c r="I59" s="56">
        <v>2.7000000000000001E-3</v>
      </c>
      <c r="J59" s="56">
        <v>5.0000000000000001E-4</v>
      </c>
    </row>
    <row r="60" spans="1:10">
      <c r="A60" t="s">
        <v>2289</v>
      </c>
      <c r="B60" t="s">
        <v>2290</v>
      </c>
      <c r="C60" t="s">
        <v>98</v>
      </c>
      <c r="D60" t="s">
        <v>2291</v>
      </c>
      <c r="E60" s="55">
        <v>21634893.510000002</v>
      </c>
      <c r="F60" s="55">
        <v>107.32780800000023</v>
      </c>
      <c r="G60" s="55">
        <v>23220.256967417401</v>
      </c>
      <c r="H60" s="56">
        <v>3.73E-2</v>
      </c>
      <c r="I60" s="56">
        <v>8.0999999999999996E-3</v>
      </c>
      <c r="J60" s="56">
        <v>1.4E-3</v>
      </c>
    </row>
    <row r="61" spans="1:10">
      <c r="A61" t="s">
        <v>2292</v>
      </c>
      <c r="B61" t="s">
        <v>2293</v>
      </c>
      <c r="C61" t="s">
        <v>98</v>
      </c>
      <c r="D61" t="s">
        <v>453</v>
      </c>
      <c r="E61" s="55">
        <v>13924420.789999999</v>
      </c>
      <c r="F61" s="55">
        <v>70.489953999999969</v>
      </c>
      <c r="G61" s="55">
        <v>9815.3178096374395</v>
      </c>
      <c r="H61" s="56">
        <v>1.3599999999999999E-2</v>
      </c>
      <c r="I61" s="56">
        <v>3.3999999999999998E-3</v>
      </c>
      <c r="J61" s="56">
        <v>5.9999999999999995E-4</v>
      </c>
    </row>
    <row r="62" spans="1:10">
      <c r="A62" t="s">
        <v>2294</v>
      </c>
      <c r="B62" t="s">
        <v>2295</v>
      </c>
      <c r="C62" t="s">
        <v>100</v>
      </c>
      <c r="D62" t="s">
        <v>2296</v>
      </c>
      <c r="E62" s="55">
        <v>256549.54</v>
      </c>
      <c r="F62" s="55">
        <v>100.07509999999995</v>
      </c>
      <c r="G62" s="55">
        <v>931.20399097136703</v>
      </c>
      <c r="H62" s="56">
        <v>4.8000000000000001E-2</v>
      </c>
      <c r="I62" s="56">
        <v>2.9999999999999997E-4</v>
      </c>
      <c r="J62" s="56">
        <v>1E-4</v>
      </c>
    </row>
    <row r="63" spans="1:10">
      <c r="A63" t="s">
        <v>2297</v>
      </c>
      <c r="B63" t="s">
        <v>2298</v>
      </c>
      <c r="C63" t="s">
        <v>100</v>
      </c>
      <c r="D63" t="s">
        <v>2299</v>
      </c>
      <c r="E63" s="55">
        <v>4412502.6500000004</v>
      </c>
      <c r="F63" s="55">
        <v>99.440799999999925</v>
      </c>
      <c r="G63" s="55">
        <v>15914.651920902201</v>
      </c>
      <c r="H63" s="56">
        <v>3.7000000000000002E-3</v>
      </c>
      <c r="I63" s="56">
        <v>5.5999999999999999E-3</v>
      </c>
      <c r="J63" s="56">
        <v>1E-3</v>
      </c>
    </row>
    <row r="64" spans="1:10">
      <c r="A64" t="s">
        <v>2300</v>
      </c>
      <c r="B64" t="s">
        <v>2301</v>
      </c>
      <c r="C64" t="s">
        <v>100</v>
      </c>
      <c r="D64" t="s">
        <v>2302</v>
      </c>
      <c r="E64" s="55">
        <v>172124.39</v>
      </c>
      <c r="F64" s="55">
        <v>98.447900000000018</v>
      </c>
      <c r="G64" s="55">
        <v>614.60547731237205</v>
      </c>
      <c r="H64" s="56">
        <v>1.1000000000000001E-3</v>
      </c>
      <c r="I64" s="56">
        <v>2.0000000000000001E-4</v>
      </c>
      <c r="J64" s="56">
        <v>0</v>
      </c>
    </row>
    <row r="65" spans="1:10">
      <c r="A65" t="s">
        <v>2303</v>
      </c>
      <c r="B65" t="s">
        <v>2304</v>
      </c>
      <c r="C65" t="s">
        <v>98</v>
      </c>
      <c r="D65" t="s">
        <v>2305</v>
      </c>
      <c r="E65" s="55">
        <v>1226867.3799999999</v>
      </c>
      <c r="F65" s="55">
        <v>101.04247400000007</v>
      </c>
      <c r="G65" s="55">
        <v>1239.6571534509801</v>
      </c>
      <c r="H65" s="56">
        <v>5.8900000000000001E-2</v>
      </c>
      <c r="I65" s="56">
        <v>4.0000000000000002E-4</v>
      </c>
      <c r="J65" s="56">
        <v>1E-4</v>
      </c>
    </row>
    <row r="66" spans="1:10">
      <c r="A66" t="s">
        <v>2306</v>
      </c>
      <c r="B66" t="s">
        <v>2307</v>
      </c>
      <c r="C66" t="s">
        <v>98</v>
      </c>
      <c r="D66" t="s">
        <v>2305</v>
      </c>
      <c r="E66" s="55">
        <v>5452743.8600000003</v>
      </c>
      <c r="F66" s="55">
        <v>101.96075099999999</v>
      </c>
      <c r="G66" s="55">
        <v>5559.65858976239</v>
      </c>
      <c r="H66" s="56">
        <v>5.8900000000000001E-2</v>
      </c>
      <c r="I66" s="56">
        <v>1.9E-3</v>
      </c>
      <c r="J66" s="56">
        <v>2.9999999999999997E-4</v>
      </c>
    </row>
    <row r="67" spans="1:10">
      <c r="A67" t="s">
        <v>2308</v>
      </c>
      <c r="B67" t="s">
        <v>2309</v>
      </c>
      <c r="C67" t="s">
        <v>102</v>
      </c>
      <c r="D67" t="s">
        <v>2310</v>
      </c>
      <c r="E67" s="55">
        <v>1798113.34</v>
      </c>
      <c r="F67" s="55">
        <v>317.9353999999995</v>
      </c>
      <c r="G67" s="55">
        <v>22933.670690473198</v>
      </c>
      <c r="H67" s="56">
        <v>2.35E-2</v>
      </c>
      <c r="I67" s="56">
        <v>8.0000000000000002E-3</v>
      </c>
      <c r="J67" s="56">
        <v>1.4E-3</v>
      </c>
    </row>
    <row r="68" spans="1:10">
      <c r="A68" s="57" t="s">
        <v>204</v>
      </c>
      <c r="B68" s="110" t="s">
        <v>4605</v>
      </c>
      <c r="C68" s="110" t="s">
        <v>4605</v>
      </c>
      <c r="D68" s="110" t="s">
        <v>4605</v>
      </c>
      <c r="E68" s="59">
        <v>774351555.36099994</v>
      </c>
      <c r="F68" s="110" t="s">
        <v>4605</v>
      </c>
      <c r="G68" s="59">
        <v>2553069.8198497952</v>
      </c>
      <c r="H68" s="110" t="s">
        <v>4605</v>
      </c>
      <c r="I68" s="58">
        <v>0.89329999999999998</v>
      </c>
      <c r="J68" s="58">
        <v>0.155</v>
      </c>
    </row>
    <row r="69" spans="1:10">
      <c r="A69" s="57" t="s">
        <v>2311</v>
      </c>
      <c r="B69" s="110" t="s">
        <v>4605</v>
      </c>
      <c r="C69" s="110" t="s">
        <v>4605</v>
      </c>
      <c r="D69" s="110" t="s">
        <v>4605</v>
      </c>
      <c r="E69" s="59">
        <v>19892989.170000002</v>
      </c>
      <c r="F69" s="110" t="s">
        <v>4605</v>
      </c>
      <c r="G69" s="59">
        <v>78096.490789266609</v>
      </c>
      <c r="H69" s="110" t="s">
        <v>4605</v>
      </c>
      <c r="I69" s="58">
        <v>2.7300000000000001E-2</v>
      </c>
      <c r="J69" s="58">
        <v>4.7000000000000002E-3</v>
      </c>
    </row>
    <row r="70" spans="1:10">
      <c r="A70" t="s">
        <v>2312</v>
      </c>
      <c r="B70" t="s">
        <v>2313</v>
      </c>
      <c r="C70" t="s">
        <v>100</v>
      </c>
      <c r="D70" t="s">
        <v>2314</v>
      </c>
      <c r="E70" s="55">
        <v>4478213.28</v>
      </c>
      <c r="F70" s="55">
        <v>146.42550000000008</v>
      </c>
      <c r="G70" s="55">
        <v>23783.131917733401</v>
      </c>
      <c r="H70" s="56">
        <v>5.9700000000000003E-2</v>
      </c>
      <c r="I70" s="56">
        <v>8.3000000000000001E-3</v>
      </c>
      <c r="J70" s="56">
        <v>1.4E-3</v>
      </c>
    </row>
    <row r="71" spans="1:10">
      <c r="A71" t="s">
        <v>2315</v>
      </c>
      <c r="B71" t="s">
        <v>2316</v>
      </c>
      <c r="C71" t="s">
        <v>100</v>
      </c>
      <c r="D71" t="s">
        <v>2317</v>
      </c>
      <c r="E71" s="55">
        <v>5774123.6100000003</v>
      </c>
      <c r="F71" s="55">
        <v>95.038200000000117</v>
      </c>
      <c r="G71" s="55">
        <v>19903.609145895902</v>
      </c>
      <c r="H71" s="56">
        <v>8.0000000000000004E-4</v>
      </c>
      <c r="I71" s="56">
        <v>7.0000000000000001E-3</v>
      </c>
      <c r="J71" s="56">
        <v>1.1999999999999999E-3</v>
      </c>
    </row>
    <row r="72" spans="1:10">
      <c r="A72" t="s">
        <v>2318</v>
      </c>
      <c r="B72" t="s">
        <v>2319</v>
      </c>
      <c r="C72" t="s">
        <v>100</v>
      </c>
      <c r="D72" t="s">
        <v>2320</v>
      </c>
      <c r="E72" s="55">
        <v>3835939.08</v>
      </c>
      <c r="F72" s="55">
        <v>90.722199999999987</v>
      </c>
      <c r="G72" s="55">
        <v>12622.135271277701</v>
      </c>
      <c r="H72" s="56">
        <v>2.7400000000000001E-2</v>
      </c>
      <c r="I72" s="56">
        <v>4.4000000000000003E-3</v>
      </c>
      <c r="J72" s="56">
        <v>8.0000000000000004E-4</v>
      </c>
    </row>
    <row r="73" spans="1:10">
      <c r="A73" t="s">
        <v>2321</v>
      </c>
      <c r="B73" t="s">
        <v>2322</v>
      </c>
      <c r="C73" t="s">
        <v>100</v>
      </c>
      <c r="D73" t="s">
        <v>2323</v>
      </c>
      <c r="E73" s="55">
        <v>1134990.31</v>
      </c>
      <c r="F73" s="55">
        <v>123.3766</v>
      </c>
      <c r="G73" s="55">
        <v>5078.9332735866601</v>
      </c>
      <c r="H73" s="56">
        <v>8.6E-3</v>
      </c>
      <c r="I73" s="56">
        <v>1.8E-3</v>
      </c>
      <c r="J73" s="56">
        <v>2.9999999999999997E-4</v>
      </c>
    </row>
    <row r="74" spans="1:10">
      <c r="A74" t="s">
        <v>2324</v>
      </c>
      <c r="B74" t="s">
        <v>2325</v>
      </c>
      <c r="C74" t="s">
        <v>100</v>
      </c>
      <c r="D74" t="s">
        <v>2326</v>
      </c>
      <c r="E74" s="55">
        <v>1629621.05</v>
      </c>
      <c r="F74" s="55">
        <v>107.20259999999995</v>
      </c>
      <c r="G74" s="55">
        <v>6336.3549843554601</v>
      </c>
      <c r="H74" s="56">
        <v>1.09E-2</v>
      </c>
      <c r="I74" s="56">
        <v>2.2000000000000001E-3</v>
      </c>
      <c r="J74" s="56">
        <v>4.0000000000000002E-4</v>
      </c>
    </row>
    <row r="75" spans="1:10">
      <c r="A75" t="s">
        <v>2327</v>
      </c>
      <c r="B75" t="s">
        <v>2328</v>
      </c>
      <c r="C75" t="s">
        <v>100</v>
      </c>
      <c r="D75" t="s">
        <v>2329</v>
      </c>
      <c r="E75" s="55">
        <v>197970.9</v>
      </c>
      <c r="F75" s="55">
        <v>89.915699999999987</v>
      </c>
      <c r="G75" s="55">
        <v>645.63110076702503</v>
      </c>
      <c r="H75" s="56">
        <v>6.9999999999999999E-4</v>
      </c>
      <c r="I75" s="56">
        <v>2.0000000000000001E-4</v>
      </c>
      <c r="J75" s="56">
        <v>0</v>
      </c>
    </row>
    <row r="76" spans="1:10">
      <c r="A76" t="s">
        <v>2330</v>
      </c>
      <c r="B76" t="s">
        <v>2331</v>
      </c>
      <c r="C76" t="s">
        <v>100</v>
      </c>
      <c r="D76" t="s">
        <v>2332</v>
      </c>
      <c r="E76" s="55">
        <v>2842130.94</v>
      </c>
      <c r="F76" s="55">
        <v>94.356900000000024</v>
      </c>
      <c r="G76" s="55">
        <v>9726.6950956504697</v>
      </c>
      <c r="H76" s="56">
        <v>1.83E-2</v>
      </c>
      <c r="I76" s="56">
        <v>3.3999999999999998E-3</v>
      </c>
      <c r="J76" s="56">
        <v>5.9999999999999995E-4</v>
      </c>
    </row>
    <row r="77" spans="1:10">
      <c r="A77" s="57" t="s">
        <v>2333</v>
      </c>
      <c r="B77" s="110" t="s">
        <v>4605</v>
      </c>
      <c r="C77" s="110" t="s">
        <v>4605</v>
      </c>
      <c r="D77" s="110" t="s">
        <v>4605</v>
      </c>
      <c r="E77" s="59">
        <v>2716.35</v>
      </c>
      <c r="F77" s="110" t="s">
        <v>4605</v>
      </c>
      <c r="G77" s="59">
        <v>3814.0792965872415</v>
      </c>
      <c r="H77" s="110" t="s">
        <v>4605</v>
      </c>
      <c r="I77" s="58">
        <v>1.2999999999999999E-3</v>
      </c>
      <c r="J77" s="58">
        <v>2.0000000000000001E-4</v>
      </c>
    </row>
    <row r="78" spans="1:10">
      <c r="A78" t="s">
        <v>2334</v>
      </c>
      <c r="B78" t="s">
        <v>2335</v>
      </c>
      <c r="C78" t="s">
        <v>104</v>
      </c>
      <c r="D78" t="s">
        <v>2336</v>
      </c>
      <c r="E78" s="55">
        <v>1920.3</v>
      </c>
      <c r="F78" s="55">
        <v>14303.670000000011</v>
      </c>
      <c r="G78" s="55">
        <v>1269.2381985837101</v>
      </c>
      <c r="H78" s="56">
        <v>0</v>
      </c>
      <c r="I78" s="56">
        <v>4.0000000000000002E-4</v>
      </c>
      <c r="J78" s="56">
        <v>1E-4</v>
      </c>
    </row>
    <row r="79" spans="1:10">
      <c r="A79" t="s">
        <v>2334</v>
      </c>
      <c r="B79" t="s">
        <v>2337</v>
      </c>
      <c r="C79" t="s">
        <v>104</v>
      </c>
      <c r="D79" t="s">
        <v>2336</v>
      </c>
      <c r="E79" s="55">
        <v>123.24</v>
      </c>
      <c r="F79" s="55">
        <v>14387.76</v>
      </c>
      <c r="G79" s="55">
        <v>81.935374786761599</v>
      </c>
      <c r="H79" s="56">
        <v>0</v>
      </c>
      <c r="I79" s="56">
        <v>0</v>
      </c>
      <c r="J79" s="56">
        <v>0</v>
      </c>
    </row>
    <row r="80" spans="1:10">
      <c r="A80" t="s">
        <v>2338</v>
      </c>
      <c r="B80" t="s">
        <v>2339</v>
      </c>
      <c r="C80" t="s">
        <v>100</v>
      </c>
      <c r="D80" t="s">
        <v>2340</v>
      </c>
      <c r="E80" s="55">
        <v>672.81</v>
      </c>
      <c r="F80" s="55">
        <v>100927.1</v>
      </c>
      <c r="G80" s="55">
        <v>2462.9057232167702</v>
      </c>
      <c r="H80" s="56">
        <v>0</v>
      </c>
      <c r="I80" s="56">
        <v>8.9999999999999998E-4</v>
      </c>
      <c r="J80" s="56">
        <v>1E-4</v>
      </c>
    </row>
    <row r="81" spans="1:10">
      <c r="A81" s="57" t="s">
        <v>2341</v>
      </c>
      <c r="B81" s="110" t="s">
        <v>4605</v>
      </c>
      <c r="C81" s="110" t="s">
        <v>4605</v>
      </c>
      <c r="D81" s="110" t="s">
        <v>4605</v>
      </c>
      <c r="E81" s="59">
        <v>54838655.060000002</v>
      </c>
      <c r="F81" s="110" t="s">
        <v>4605</v>
      </c>
      <c r="G81" s="59">
        <v>182783.45514883572</v>
      </c>
      <c r="H81" s="110" t="s">
        <v>4605</v>
      </c>
      <c r="I81" s="58">
        <v>6.4000000000000001E-2</v>
      </c>
      <c r="J81" s="58">
        <v>1.11E-2</v>
      </c>
    </row>
    <row r="82" spans="1:10">
      <c r="A82" t="s">
        <v>2342</v>
      </c>
      <c r="B82" t="s">
        <v>2343</v>
      </c>
      <c r="C82" t="s">
        <v>100</v>
      </c>
      <c r="D82" t="s">
        <v>2344</v>
      </c>
      <c r="E82" s="55">
        <v>245649.58</v>
      </c>
      <c r="F82" s="55">
        <v>812.14089999999953</v>
      </c>
      <c r="G82" s="55">
        <v>7235.9401146557602</v>
      </c>
      <c r="H82" s="56">
        <v>1E-4</v>
      </c>
      <c r="I82" s="56">
        <v>2.5000000000000001E-3</v>
      </c>
      <c r="J82" s="56">
        <v>4.0000000000000002E-4</v>
      </c>
    </row>
    <row r="83" spans="1:10">
      <c r="A83" t="s">
        <v>2345</v>
      </c>
      <c r="B83" t="s">
        <v>2346</v>
      </c>
      <c r="C83" t="s">
        <v>100</v>
      </c>
      <c r="D83" t="s">
        <v>2347</v>
      </c>
      <c r="E83" s="55">
        <v>7175554.5300000003</v>
      </c>
      <c r="F83" s="55">
        <v>55.356800000000099</v>
      </c>
      <c r="G83" s="55">
        <v>14407.014781218701</v>
      </c>
      <c r="H83" s="56">
        <v>1E-3</v>
      </c>
      <c r="I83" s="56">
        <v>5.0000000000000001E-3</v>
      </c>
      <c r="J83" s="56">
        <v>8.9999999999999998E-4</v>
      </c>
    </row>
    <row r="84" spans="1:10">
      <c r="A84" t="s">
        <v>2348</v>
      </c>
      <c r="B84" t="s">
        <v>2349</v>
      </c>
      <c r="C84" t="s">
        <v>100</v>
      </c>
      <c r="D84" t="s">
        <v>2350</v>
      </c>
      <c r="E84" s="55">
        <v>5226201.95</v>
      </c>
      <c r="F84" s="55">
        <v>113.51719999999976</v>
      </c>
      <c r="G84" s="55">
        <v>21517.678461186999</v>
      </c>
      <c r="H84" s="56">
        <v>5.2299999999999999E-2</v>
      </c>
      <c r="I84" s="56">
        <v>7.4999999999999997E-3</v>
      </c>
      <c r="J84" s="56">
        <v>1.2999999999999999E-3</v>
      </c>
    </row>
    <row r="85" spans="1:10">
      <c r="A85" t="s">
        <v>2351</v>
      </c>
      <c r="B85" t="s">
        <v>2352</v>
      </c>
      <c r="C85" t="s">
        <v>100</v>
      </c>
      <c r="D85" t="s">
        <v>2353</v>
      </c>
      <c r="E85" s="55">
        <v>4065272.22</v>
      </c>
      <c r="F85" s="55">
        <v>77.903299999999703</v>
      </c>
      <c r="G85" s="55">
        <v>11486.6408608685</v>
      </c>
      <c r="H85" s="56">
        <v>5.4199999999999998E-2</v>
      </c>
      <c r="I85" s="56">
        <v>4.0000000000000001E-3</v>
      </c>
      <c r="J85" s="56">
        <v>6.9999999999999999E-4</v>
      </c>
    </row>
    <row r="86" spans="1:10">
      <c r="A86" t="s">
        <v>2354</v>
      </c>
      <c r="B86" t="s">
        <v>2355</v>
      </c>
      <c r="C86" t="s">
        <v>100</v>
      </c>
      <c r="D86" t="s">
        <v>2356</v>
      </c>
      <c r="E86" s="55">
        <v>7358890.0599999996</v>
      </c>
      <c r="F86" s="55">
        <v>65.752700000000004</v>
      </c>
      <c r="G86" s="55">
        <v>17549.852116554801</v>
      </c>
      <c r="H86" s="56">
        <v>0.1008</v>
      </c>
      <c r="I86" s="56">
        <v>6.1000000000000004E-3</v>
      </c>
      <c r="J86" s="56">
        <v>1.1000000000000001E-3</v>
      </c>
    </row>
    <row r="87" spans="1:10">
      <c r="A87" t="s">
        <v>2357</v>
      </c>
      <c r="B87" t="s">
        <v>2358</v>
      </c>
      <c r="C87" t="s">
        <v>100</v>
      </c>
      <c r="D87" t="s">
        <v>2359</v>
      </c>
      <c r="E87" s="55">
        <v>4079178.02</v>
      </c>
      <c r="F87" s="55">
        <v>113.70730000000002</v>
      </c>
      <c r="G87" s="55">
        <v>16823.1982055435</v>
      </c>
      <c r="H87" s="56">
        <v>2.0000000000000001E-4</v>
      </c>
      <c r="I87" s="56">
        <v>5.8999999999999999E-3</v>
      </c>
      <c r="J87" s="56">
        <v>1E-3</v>
      </c>
    </row>
    <row r="88" spans="1:10">
      <c r="A88" t="s">
        <v>2360</v>
      </c>
      <c r="B88" t="s">
        <v>2361</v>
      </c>
      <c r="C88" t="s">
        <v>100</v>
      </c>
      <c r="D88" t="s">
        <v>2362</v>
      </c>
      <c r="E88" s="55">
        <v>4185409.22</v>
      </c>
      <c r="F88" s="55">
        <v>127.19560000000014</v>
      </c>
      <c r="G88" s="55">
        <v>19308.901653389101</v>
      </c>
      <c r="H88" s="56">
        <v>6.54E-2</v>
      </c>
      <c r="I88" s="56">
        <v>6.7999999999999996E-3</v>
      </c>
      <c r="J88" s="56">
        <v>1.1999999999999999E-3</v>
      </c>
    </row>
    <row r="89" spans="1:10">
      <c r="A89" t="s">
        <v>2363</v>
      </c>
      <c r="B89" t="s">
        <v>2364</v>
      </c>
      <c r="C89" t="s">
        <v>100</v>
      </c>
      <c r="D89" t="s">
        <v>2365</v>
      </c>
      <c r="E89" s="55">
        <v>1673315.08</v>
      </c>
      <c r="F89" s="55">
        <v>171.48459999999926</v>
      </c>
      <c r="G89" s="55">
        <v>10407.5955151749</v>
      </c>
      <c r="H89" s="56">
        <v>7.9100000000000004E-2</v>
      </c>
      <c r="I89" s="56">
        <v>3.5999999999999999E-3</v>
      </c>
      <c r="J89" s="56">
        <v>5.9999999999999995E-4</v>
      </c>
    </row>
    <row r="90" spans="1:10">
      <c r="A90" t="s">
        <v>2366</v>
      </c>
      <c r="B90" t="s">
        <v>2367</v>
      </c>
      <c r="C90" t="s">
        <v>100</v>
      </c>
      <c r="D90" t="s">
        <v>2365</v>
      </c>
      <c r="E90" s="55">
        <v>12736.6</v>
      </c>
      <c r="F90" s="55">
        <v>113.65049999999999</v>
      </c>
      <c r="G90" s="55">
        <v>52.501585157541001</v>
      </c>
      <c r="H90" s="56">
        <v>0</v>
      </c>
      <c r="I90" s="56">
        <v>0</v>
      </c>
      <c r="J90" s="56">
        <v>0</v>
      </c>
    </row>
    <row r="91" spans="1:10">
      <c r="A91" t="s">
        <v>2368</v>
      </c>
      <c r="B91" t="s">
        <v>2369</v>
      </c>
      <c r="C91" t="s">
        <v>100</v>
      </c>
      <c r="D91" t="s">
        <v>2370</v>
      </c>
      <c r="E91" s="55">
        <v>5664576</v>
      </c>
      <c r="F91" s="55">
        <v>7.21389999999999</v>
      </c>
      <c r="G91" s="55">
        <v>1482.12584792812</v>
      </c>
      <c r="H91" s="56">
        <v>5.5E-2</v>
      </c>
      <c r="I91" s="56">
        <v>5.0000000000000001E-4</v>
      </c>
      <c r="J91" s="56">
        <v>1E-4</v>
      </c>
    </row>
    <row r="92" spans="1:10">
      <c r="A92" t="s">
        <v>2371</v>
      </c>
      <c r="B92" t="s">
        <v>2372</v>
      </c>
      <c r="C92" t="s">
        <v>100</v>
      </c>
      <c r="D92" t="s">
        <v>2373</v>
      </c>
      <c r="E92" s="55">
        <v>856903.4</v>
      </c>
      <c r="F92" s="55">
        <v>86.169499999999971</v>
      </c>
      <c r="G92" s="55">
        <v>2678.1382640789002</v>
      </c>
      <c r="H92" s="56">
        <v>2.0000000000000001E-4</v>
      </c>
      <c r="I92" s="56">
        <v>8.9999999999999998E-4</v>
      </c>
      <c r="J92" s="56">
        <v>2.0000000000000001E-4</v>
      </c>
    </row>
    <row r="93" spans="1:10">
      <c r="A93" t="s">
        <v>2374</v>
      </c>
      <c r="B93" t="s">
        <v>2375</v>
      </c>
      <c r="C93" t="s">
        <v>100</v>
      </c>
      <c r="D93" t="s">
        <v>2376</v>
      </c>
      <c r="E93" s="55">
        <v>2785876.79</v>
      </c>
      <c r="F93" s="55">
        <v>104.83269999999995</v>
      </c>
      <c r="G93" s="55">
        <v>10592.6892536253</v>
      </c>
      <c r="H93" s="56">
        <v>2.2000000000000001E-3</v>
      </c>
      <c r="I93" s="56">
        <v>3.7000000000000002E-3</v>
      </c>
      <c r="J93" s="56">
        <v>5.9999999999999995E-4</v>
      </c>
    </row>
    <row r="94" spans="1:10">
      <c r="A94" t="s">
        <v>2377</v>
      </c>
      <c r="B94" t="s">
        <v>2378</v>
      </c>
      <c r="C94" t="s">
        <v>102</v>
      </c>
      <c r="D94" t="s">
        <v>2379</v>
      </c>
      <c r="E94" s="55">
        <v>3529379.13</v>
      </c>
      <c r="F94" s="55">
        <v>108.54460000000023</v>
      </c>
      <c r="G94" s="55">
        <v>15368.240861894001</v>
      </c>
      <c r="H94" s="56">
        <v>7.4999999999999997E-3</v>
      </c>
      <c r="I94" s="56">
        <v>5.4000000000000003E-3</v>
      </c>
      <c r="J94" s="56">
        <v>8.9999999999999998E-4</v>
      </c>
    </row>
    <row r="95" spans="1:10">
      <c r="A95" t="s">
        <v>2380</v>
      </c>
      <c r="B95" t="s">
        <v>2381</v>
      </c>
      <c r="C95" t="s">
        <v>100</v>
      </c>
      <c r="D95" t="s">
        <v>899</v>
      </c>
      <c r="E95" s="55">
        <v>4466892</v>
      </c>
      <c r="F95" s="55">
        <v>109.34459999999994</v>
      </c>
      <c r="G95" s="55">
        <v>17715.3749235207</v>
      </c>
      <c r="H95" s="56">
        <v>6.4000000000000003E-3</v>
      </c>
      <c r="I95" s="56">
        <v>6.1999999999999998E-3</v>
      </c>
      <c r="J95" s="56">
        <v>1.1000000000000001E-3</v>
      </c>
    </row>
    <row r="96" spans="1:10">
      <c r="A96" t="s">
        <v>2382</v>
      </c>
      <c r="B96" t="s">
        <v>2383</v>
      </c>
      <c r="C96" t="s">
        <v>100</v>
      </c>
      <c r="D96" t="s">
        <v>2384</v>
      </c>
      <c r="E96" s="55">
        <v>3512820.48</v>
      </c>
      <c r="F96" s="55">
        <v>126.8155000000003</v>
      </c>
      <c r="G96" s="55">
        <v>16157.562704038901</v>
      </c>
      <c r="H96" s="56">
        <v>4.4000000000000003E-3</v>
      </c>
      <c r="I96" s="56">
        <v>5.7000000000000002E-3</v>
      </c>
      <c r="J96" s="56">
        <v>1E-3</v>
      </c>
    </row>
    <row r="97" spans="1:10">
      <c r="A97" s="57" t="s">
        <v>2385</v>
      </c>
      <c r="B97" s="110" t="s">
        <v>4605</v>
      </c>
      <c r="C97" s="110" t="s">
        <v>4605</v>
      </c>
      <c r="D97" s="110" t="s">
        <v>4605</v>
      </c>
      <c r="E97" s="59">
        <v>699617194.78100002</v>
      </c>
      <c r="F97" s="110" t="s">
        <v>4605</v>
      </c>
      <c r="G97" s="59">
        <v>2288375.7946151057</v>
      </c>
      <c r="H97" s="110" t="s">
        <v>4605</v>
      </c>
      <c r="I97" s="58">
        <v>0.80069999999999997</v>
      </c>
      <c r="J97" s="58">
        <v>0.1389</v>
      </c>
    </row>
    <row r="98" spans="1:10">
      <c r="A98" t="s">
        <v>2386</v>
      </c>
      <c r="B98" t="s">
        <v>2387</v>
      </c>
      <c r="C98" t="s">
        <v>100</v>
      </c>
      <c r="D98" t="s">
        <v>2388</v>
      </c>
      <c r="E98" s="55">
        <v>12165712.07</v>
      </c>
      <c r="F98" s="55">
        <v>67.572000000000017</v>
      </c>
      <c r="G98" s="55">
        <v>29816.170459703801</v>
      </c>
      <c r="H98" s="56">
        <v>5.7200000000000001E-2</v>
      </c>
      <c r="I98" s="56">
        <v>1.04E-2</v>
      </c>
      <c r="J98" s="56">
        <v>1.8E-3</v>
      </c>
    </row>
    <row r="99" spans="1:10">
      <c r="A99" t="s">
        <v>2389</v>
      </c>
      <c r="B99" t="s">
        <v>2390</v>
      </c>
      <c r="C99" t="s">
        <v>100</v>
      </c>
      <c r="D99" t="s">
        <v>2391</v>
      </c>
      <c r="E99" s="55">
        <v>37706741.43</v>
      </c>
      <c r="F99" s="55">
        <v>89.492800000000273</v>
      </c>
      <c r="G99" s="55">
        <v>122392.45740483201</v>
      </c>
      <c r="H99" s="56">
        <v>1.1000000000000001E-3</v>
      </c>
      <c r="I99" s="56">
        <v>4.2799999999999998E-2</v>
      </c>
      <c r="J99" s="56">
        <v>7.4000000000000003E-3</v>
      </c>
    </row>
    <row r="100" spans="1:10">
      <c r="A100" t="s">
        <v>2392</v>
      </c>
      <c r="B100" t="s">
        <v>2393</v>
      </c>
      <c r="C100" t="s">
        <v>100</v>
      </c>
      <c r="D100" t="s">
        <v>627</v>
      </c>
      <c r="E100" s="55">
        <v>543617.4</v>
      </c>
      <c r="F100" s="55">
        <v>106.13510000000001</v>
      </c>
      <c r="G100" s="55">
        <v>2092.6660955065399</v>
      </c>
      <c r="H100" s="56">
        <v>6.9999999999999999E-4</v>
      </c>
      <c r="I100" s="56">
        <v>6.9999999999999999E-4</v>
      </c>
      <c r="J100" s="56">
        <v>1E-4</v>
      </c>
    </row>
    <row r="101" spans="1:10">
      <c r="A101" t="s">
        <v>2394</v>
      </c>
      <c r="B101" t="s">
        <v>2395</v>
      </c>
      <c r="C101" t="s">
        <v>102</v>
      </c>
      <c r="D101" t="s">
        <v>2396</v>
      </c>
      <c r="E101" s="55">
        <v>2434506.41</v>
      </c>
      <c r="F101" s="55">
        <v>100.85210000000002</v>
      </c>
      <c r="G101" s="55">
        <v>9849.4842662122301</v>
      </c>
      <c r="H101" s="56">
        <v>2.4299999999999999E-2</v>
      </c>
      <c r="I101" s="56">
        <v>3.3999999999999998E-3</v>
      </c>
      <c r="J101" s="56">
        <v>5.9999999999999995E-4</v>
      </c>
    </row>
    <row r="102" spans="1:10">
      <c r="A102" t="s">
        <v>2397</v>
      </c>
      <c r="B102" t="s">
        <v>2398</v>
      </c>
      <c r="C102" t="s">
        <v>98</v>
      </c>
      <c r="D102" t="s">
        <v>256</v>
      </c>
      <c r="E102" s="55">
        <v>9090465.3000000007</v>
      </c>
      <c r="F102" s="55">
        <v>106.45387699999999</v>
      </c>
      <c r="G102" s="55">
        <v>9677.1527491896795</v>
      </c>
      <c r="H102" s="56">
        <v>3.0000000000000001E-3</v>
      </c>
      <c r="I102" s="56">
        <v>3.3999999999999998E-3</v>
      </c>
      <c r="J102" s="56">
        <v>5.9999999999999995E-4</v>
      </c>
    </row>
    <row r="103" spans="1:10">
      <c r="A103" t="s">
        <v>2399</v>
      </c>
      <c r="B103" t="s">
        <v>2400</v>
      </c>
      <c r="C103" t="s">
        <v>100</v>
      </c>
      <c r="D103" t="s">
        <v>2401</v>
      </c>
      <c r="E103" s="55">
        <v>1290541.3</v>
      </c>
      <c r="F103" s="55">
        <v>89.94189999999989</v>
      </c>
      <c r="G103" s="55">
        <v>4209.9944246855503</v>
      </c>
      <c r="H103" s="56">
        <v>3.2000000000000002E-3</v>
      </c>
      <c r="I103" s="56">
        <v>1.5E-3</v>
      </c>
      <c r="J103" s="56">
        <v>2.9999999999999997E-4</v>
      </c>
    </row>
    <row r="104" spans="1:10">
      <c r="A104" t="s">
        <v>2402</v>
      </c>
      <c r="B104" t="s">
        <v>2403</v>
      </c>
      <c r="C104" t="s">
        <v>100</v>
      </c>
      <c r="D104" t="s">
        <v>448</v>
      </c>
      <c r="E104" s="55">
        <v>1247400.25</v>
      </c>
      <c r="F104" s="55">
        <v>70.628299999999953</v>
      </c>
      <c r="G104" s="55">
        <v>3195.4508017255098</v>
      </c>
      <c r="H104" s="56">
        <v>3.3099999999999997E-2</v>
      </c>
      <c r="I104" s="56">
        <v>1.1000000000000001E-3</v>
      </c>
      <c r="J104" s="56">
        <v>2.0000000000000001E-4</v>
      </c>
    </row>
    <row r="105" spans="1:10">
      <c r="A105" t="s">
        <v>2404</v>
      </c>
      <c r="B105" t="s">
        <v>2405</v>
      </c>
      <c r="C105" t="s">
        <v>100</v>
      </c>
      <c r="D105" t="s">
        <v>2246</v>
      </c>
      <c r="E105" s="55">
        <v>8069423.8200000003</v>
      </c>
      <c r="F105" s="55">
        <v>132.08369999999994</v>
      </c>
      <c r="G105" s="55">
        <v>38657.993406348098</v>
      </c>
      <c r="H105" s="56">
        <v>1.1999999999999999E-3</v>
      </c>
      <c r="I105" s="56">
        <v>1.35E-2</v>
      </c>
      <c r="J105" s="56">
        <v>2.3E-3</v>
      </c>
    </row>
    <row r="106" spans="1:10">
      <c r="A106" t="s">
        <v>2406</v>
      </c>
      <c r="B106" t="s">
        <v>2407</v>
      </c>
      <c r="C106" t="s">
        <v>100</v>
      </c>
      <c r="D106" t="s">
        <v>2408</v>
      </c>
      <c r="E106" s="55">
        <v>1088643.6499999999</v>
      </c>
      <c r="F106" s="55">
        <v>74.983399999999961</v>
      </c>
      <c r="G106" s="55">
        <v>2960.7274361664199</v>
      </c>
      <c r="H106" s="56">
        <v>5.4399999999999997E-2</v>
      </c>
      <c r="I106" s="56">
        <v>1E-3</v>
      </c>
      <c r="J106" s="56">
        <v>2.0000000000000001E-4</v>
      </c>
    </row>
    <row r="107" spans="1:10">
      <c r="A107" t="s">
        <v>2409</v>
      </c>
      <c r="B107" t="s">
        <v>2410</v>
      </c>
      <c r="C107" t="s">
        <v>100</v>
      </c>
      <c r="D107" t="s">
        <v>2411</v>
      </c>
      <c r="E107" s="55">
        <v>1482098.49</v>
      </c>
      <c r="F107" s="55">
        <v>151.66829999999987</v>
      </c>
      <c r="G107" s="55">
        <v>8153.0374895621399</v>
      </c>
      <c r="H107" s="56">
        <v>2.8E-3</v>
      </c>
      <c r="I107" s="56">
        <v>2.8999999999999998E-3</v>
      </c>
      <c r="J107" s="56">
        <v>5.0000000000000001E-4</v>
      </c>
    </row>
    <row r="108" spans="1:10">
      <c r="A108" t="s">
        <v>2412</v>
      </c>
      <c r="B108" t="s">
        <v>2413</v>
      </c>
      <c r="C108" t="s">
        <v>100</v>
      </c>
      <c r="D108" t="s">
        <v>377</v>
      </c>
      <c r="E108" s="55">
        <v>1072370.99</v>
      </c>
      <c r="F108" s="55">
        <v>144.42389999999997</v>
      </c>
      <c r="G108" s="55">
        <v>5617.3525425839098</v>
      </c>
      <c r="H108" s="56">
        <v>1E-4</v>
      </c>
      <c r="I108" s="56">
        <v>2E-3</v>
      </c>
      <c r="J108" s="56">
        <v>2.9999999999999997E-4</v>
      </c>
    </row>
    <row r="109" spans="1:10">
      <c r="A109" t="s">
        <v>2414</v>
      </c>
      <c r="B109" t="s">
        <v>2415</v>
      </c>
      <c r="C109" t="s">
        <v>100</v>
      </c>
      <c r="D109" t="s">
        <v>2416</v>
      </c>
      <c r="E109" s="55">
        <v>1016692.71</v>
      </c>
      <c r="F109" s="55">
        <v>264.09579999999988</v>
      </c>
      <c r="G109" s="55">
        <v>9738.6500398006792</v>
      </c>
      <c r="H109" s="56">
        <v>4.07E-2</v>
      </c>
      <c r="I109" s="56">
        <v>3.3999999999999998E-3</v>
      </c>
      <c r="J109" s="56">
        <v>5.9999999999999995E-4</v>
      </c>
    </row>
    <row r="110" spans="1:10">
      <c r="A110" t="s">
        <v>2417</v>
      </c>
      <c r="B110" t="s">
        <v>2418</v>
      </c>
      <c r="C110" t="s">
        <v>100</v>
      </c>
      <c r="D110" t="s">
        <v>2207</v>
      </c>
      <c r="E110" s="55">
        <v>5412538.4299999997</v>
      </c>
      <c r="F110" s="55">
        <v>52.587400000000002</v>
      </c>
      <c r="G110" s="55">
        <v>10323.578100943299</v>
      </c>
      <c r="H110" s="56">
        <v>9.0200000000000002E-2</v>
      </c>
      <c r="I110" s="56">
        <v>3.5999999999999999E-3</v>
      </c>
      <c r="J110" s="56">
        <v>5.9999999999999995E-4</v>
      </c>
    </row>
    <row r="111" spans="1:10">
      <c r="A111" t="s">
        <v>2419</v>
      </c>
      <c r="B111" t="s">
        <v>2420</v>
      </c>
      <c r="C111" t="s">
        <v>100</v>
      </c>
      <c r="D111" t="s">
        <v>2421</v>
      </c>
      <c r="E111" s="55">
        <v>1720245.09</v>
      </c>
      <c r="F111" s="55">
        <v>16.411100000000019</v>
      </c>
      <c r="G111" s="55">
        <v>1023.94251190702</v>
      </c>
      <c r="H111" s="56">
        <v>8.4000000000000005E-2</v>
      </c>
      <c r="I111" s="56">
        <v>4.0000000000000002E-4</v>
      </c>
      <c r="J111" s="56">
        <v>1E-4</v>
      </c>
    </row>
    <row r="112" spans="1:10">
      <c r="A112" t="s">
        <v>2422</v>
      </c>
      <c r="B112" t="s">
        <v>2423</v>
      </c>
      <c r="C112" t="s">
        <v>100</v>
      </c>
      <c r="D112" t="s">
        <v>2424</v>
      </c>
      <c r="E112" s="55">
        <v>8545180.4000000004</v>
      </c>
      <c r="F112" s="55">
        <v>99.36740000000006</v>
      </c>
      <c r="G112" s="55">
        <v>30797.305256539901</v>
      </c>
      <c r="H112" s="56">
        <v>2.8E-3</v>
      </c>
      <c r="I112" s="56">
        <v>1.0800000000000001E-2</v>
      </c>
      <c r="J112" s="56">
        <v>1.9E-3</v>
      </c>
    </row>
    <row r="113" spans="1:10">
      <c r="A113" t="s">
        <v>2425</v>
      </c>
      <c r="B113" t="s">
        <v>2426</v>
      </c>
      <c r="C113" t="s">
        <v>100</v>
      </c>
      <c r="D113" t="s">
        <v>2427</v>
      </c>
      <c r="E113" s="55">
        <v>13127222.58</v>
      </c>
      <c r="F113" s="55">
        <v>99.217799999999997</v>
      </c>
      <c r="G113" s="55">
        <v>47240.011820939697</v>
      </c>
      <c r="H113" s="56">
        <v>5.3E-3</v>
      </c>
      <c r="I113" s="56">
        <v>1.6500000000000001E-2</v>
      </c>
      <c r="J113" s="56">
        <v>2.8999999999999998E-3</v>
      </c>
    </row>
    <row r="114" spans="1:10">
      <c r="A114" t="s">
        <v>2428</v>
      </c>
      <c r="B114" t="s">
        <v>2429</v>
      </c>
      <c r="C114" t="s">
        <v>102</v>
      </c>
      <c r="D114" t="s">
        <v>2430</v>
      </c>
      <c r="E114" s="55">
        <v>537940.80000000005</v>
      </c>
      <c r="F114" s="55">
        <v>68.828199999999981</v>
      </c>
      <c r="G114" s="55">
        <v>1485.31483647099</v>
      </c>
      <c r="H114" s="56">
        <v>2.0000000000000001E-4</v>
      </c>
      <c r="I114" s="56">
        <v>5.0000000000000001E-4</v>
      </c>
      <c r="J114" s="56">
        <v>1E-4</v>
      </c>
    </row>
    <row r="115" spans="1:10">
      <c r="A115" t="s">
        <v>2431</v>
      </c>
      <c r="B115" t="s">
        <v>2432</v>
      </c>
      <c r="C115" t="s">
        <v>170</v>
      </c>
      <c r="D115" t="s">
        <v>2433</v>
      </c>
      <c r="E115" s="55">
        <v>50280496.340000004</v>
      </c>
      <c r="F115" s="55">
        <v>48.32670000000013</v>
      </c>
      <c r="G115" s="55">
        <v>13077.6704690366</v>
      </c>
      <c r="H115" s="56">
        <v>4.5100000000000001E-2</v>
      </c>
      <c r="I115" s="56">
        <v>4.5999999999999999E-3</v>
      </c>
      <c r="J115" s="56">
        <v>8.0000000000000004E-4</v>
      </c>
    </row>
    <row r="116" spans="1:10">
      <c r="A116" t="s">
        <v>2434</v>
      </c>
      <c r="B116" t="s">
        <v>2435</v>
      </c>
      <c r="C116" t="s">
        <v>102</v>
      </c>
      <c r="D116" t="s">
        <v>2436</v>
      </c>
      <c r="E116" s="55">
        <v>4796740.18</v>
      </c>
      <c r="F116" s="55">
        <v>104.85390000000005</v>
      </c>
      <c r="G116" s="55">
        <v>20176.6196085466</v>
      </c>
      <c r="H116" s="56">
        <v>6.9999999999999999E-4</v>
      </c>
      <c r="I116" s="56">
        <v>7.1000000000000004E-3</v>
      </c>
      <c r="J116" s="56">
        <v>1.1999999999999999E-3</v>
      </c>
    </row>
    <row r="117" spans="1:10">
      <c r="A117" t="s">
        <v>2437</v>
      </c>
      <c r="B117" t="s">
        <v>2438</v>
      </c>
      <c r="C117" t="s">
        <v>100</v>
      </c>
      <c r="D117" t="s">
        <v>2439</v>
      </c>
      <c r="E117" s="55">
        <v>3793392.25</v>
      </c>
      <c r="F117" s="55">
        <v>101.44340000000014</v>
      </c>
      <c r="G117" s="55">
        <v>13957.2258094423</v>
      </c>
      <c r="H117" s="56">
        <v>1.01E-2</v>
      </c>
      <c r="I117" s="56">
        <v>4.8999999999999998E-3</v>
      </c>
      <c r="J117" s="56">
        <v>8.0000000000000004E-4</v>
      </c>
    </row>
    <row r="118" spans="1:10">
      <c r="A118" t="s">
        <v>2440</v>
      </c>
      <c r="B118" t="s">
        <v>2441</v>
      </c>
      <c r="C118" t="s">
        <v>100</v>
      </c>
      <c r="D118" t="s">
        <v>2442</v>
      </c>
      <c r="E118" s="55">
        <v>4613402.32</v>
      </c>
      <c r="F118" s="55">
        <v>133.60479999999976</v>
      </c>
      <c r="G118" s="55">
        <v>22355.837621649302</v>
      </c>
      <c r="H118" s="56">
        <v>4.6100000000000002E-2</v>
      </c>
      <c r="I118" s="56">
        <v>7.7999999999999996E-3</v>
      </c>
      <c r="J118" s="56">
        <v>1.4E-3</v>
      </c>
    </row>
    <row r="119" spans="1:10">
      <c r="A119" t="s">
        <v>2443</v>
      </c>
      <c r="B119" t="s">
        <v>2444</v>
      </c>
      <c r="C119" t="s">
        <v>100</v>
      </c>
      <c r="D119" t="s">
        <v>2445</v>
      </c>
      <c r="E119" s="55">
        <v>4167971.42</v>
      </c>
      <c r="F119" s="55">
        <v>123.6459000000003</v>
      </c>
      <c r="G119" s="55">
        <v>18691.8379823045</v>
      </c>
      <c r="H119" s="56">
        <v>4.1700000000000001E-2</v>
      </c>
      <c r="I119" s="56">
        <v>6.4999999999999997E-3</v>
      </c>
      <c r="J119" s="56">
        <v>1.1000000000000001E-3</v>
      </c>
    </row>
    <row r="120" spans="1:10">
      <c r="A120" t="s">
        <v>2446</v>
      </c>
      <c r="B120" t="s">
        <v>2447</v>
      </c>
      <c r="C120" t="s">
        <v>102</v>
      </c>
      <c r="D120" t="s">
        <v>2448</v>
      </c>
      <c r="E120" s="55">
        <v>4483168.74</v>
      </c>
      <c r="F120" s="55">
        <v>116.73230000000012</v>
      </c>
      <c r="G120" s="55">
        <v>20993.9302817358</v>
      </c>
      <c r="H120" s="56">
        <v>8.5000000000000006E-3</v>
      </c>
      <c r="I120" s="56">
        <v>7.3000000000000001E-3</v>
      </c>
      <c r="J120" s="56">
        <v>1.2999999999999999E-3</v>
      </c>
    </row>
    <row r="121" spans="1:10">
      <c r="A121" t="s">
        <v>2449</v>
      </c>
      <c r="B121" t="s">
        <v>2450</v>
      </c>
      <c r="C121" t="s">
        <v>100</v>
      </c>
      <c r="D121" t="s">
        <v>2240</v>
      </c>
      <c r="E121" s="55">
        <v>3702188.99</v>
      </c>
      <c r="F121" s="55">
        <v>90.757200000000168</v>
      </c>
      <c r="G121" s="55">
        <v>12186.7311204991</v>
      </c>
      <c r="H121" s="56">
        <v>3.6999999999999998E-2</v>
      </c>
      <c r="I121" s="56">
        <v>4.3E-3</v>
      </c>
      <c r="J121" s="56">
        <v>6.9999999999999999E-4</v>
      </c>
    </row>
    <row r="122" spans="1:10">
      <c r="A122" t="s">
        <v>2451</v>
      </c>
      <c r="B122" t="s">
        <v>2452</v>
      </c>
      <c r="C122" t="s">
        <v>100</v>
      </c>
      <c r="D122" t="s">
        <v>2453</v>
      </c>
      <c r="E122" s="55">
        <v>111669.701</v>
      </c>
      <c r="F122" s="55">
        <v>127.5220999999999</v>
      </c>
      <c r="G122" s="55">
        <v>516.49766779414699</v>
      </c>
      <c r="H122" s="56">
        <v>1.1000000000000001E-3</v>
      </c>
      <c r="I122" s="56">
        <v>2.0000000000000001E-4</v>
      </c>
      <c r="J122" s="56">
        <v>0</v>
      </c>
    </row>
    <row r="123" spans="1:10">
      <c r="A123" t="s">
        <v>2454</v>
      </c>
      <c r="B123" t="s">
        <v>2455</v>
      </c>
      <c r="C123" t="s">
        <v>100</v>
      </c>
      <c r="D123" t="s">
        <v>2456</v>
      </c>
      <c r="E123" s="55">
        <v>3106677.66</v>
      </c>
      <c r="F123" s="55">
        <v>113.4684000000001</v>
      </c>
      <c r="G123" s="55">
        <v>12785.5283929709</v>
      </c>
      <c r="H123" s="56">
        <v>1.04E-2</v>
      </c>
      <c r="I123" s="56">
        <v>4.4999999999999997E-3</v>
      </c>
      <c r="J123" s="56">
        <v>8.0000000000000004E-4</v>
      </c>
    </row>
    <row r="124" spans="1:10">
      <c r="A124" t="s">
        <v>2457</v>
      </c>
      <c r="B124" t="s">
        <v>2458</v>
      </c>
      <c r="C124" t="s">
        <v>100</v>
      </c>
      <c r="D124" t="s">
        <v>2170</v>
      </c>
      <c r="E124" s="55">
        <v>3472819</v>
      </c>
      <c r="F124" s="55">
        <v>107.40509999999962</v>
      </c>
      <c r="G124" s="55">
        <v>13528.6545786022</v>
      </c>
      <c r="H124" s="56">
        <v>7.3899999999999993E-2</v>
      </c>
      <c r="I124" s="56">
        <v>4.7000000000000002E-3</v>
      </c>
      <c r="J124" s="56">
        <v>8.0000000000000004E-4</v>
      </c>
    </row>
    <row r="125" spans="1:10">
      <c r="A125" t="s">
        <v>2459</v>
      </c>
      <c r="B125" t="s">
        <v>2460</v>
      </c>
      <c r="C125" t="s">
        <v>100</v>
      </c>
      <c r="D125" t="s">
        <v>2170</v>
      </c>
      <c r="E125" s="55">
        <v>4963020.05</v>
      </c>
      <c r="F125" s="55">
        <v>102.52099999999982</v>
      </c>
      <c r="G125" s="55">
        <v>18454.6757478652</v>
      </c>
      <c r="H125" s="56">
        <v>4.1000000000000003E-3</v>
      </c>
      <c r="I125" s="56">
        <v>6.4999999999999997E-3</v>
      </c>
      <c r="J125" s="56">
        <v>1.1000000000000001E-3</v>
      </c>
    </row>
    <row r="126" spans="1:10">
      <c r="A126" t="s">
        <v>2461</v>
      </c>
      <c r="B126" t="s">
        <v>2462</v>
      </c>
      <c r="C126" t="s">
        <v>102</v>
      </c>
      <c r="D126" t="s">
        <v>2463</v>
      </c>
      <c r="E126" s="55">
        <v>1168253</v>
      </c>
      <c r="F126" s="55">
        <v>104.37209999999996</v>
      </c>
      <c r="G126" s="55">
        <v>4891.46498784919</v>
      </c>
      <c r="H126" s="56">
        <v>0</v>
      </c>
      <c r="I126" s="56">
        <v>1.6999999999999999E-3</v>
      </c>
      <c r="J126" s="56">
        <v>2.9999999999999997E-4</v>
      </c>
    </row>
    <row r="127" spans="1:10">
      <c r="A127" t="s">
        <v>2464</v>
      </c>
      <c r="B127" t="s">
        <v>2465</v>
      </c>
      <c r="C127" t="s">
        <v>100</v>
      </c>
      <c r="D127" t="s">
        <v>2466</v>
      </c>
      <c r="E127" s="55">
        <v>694840.86</v>
      </c>
      <c r="F127" s="55">
        <v>109.55670000000009</v>
      </c>
      <c r="G127" s="55">
        <v>2761.03458662806</v>
      </c>
      <c r="H127" s="56">
        <v>5.0000000000000001E-4</v>
      </c>
      <c r="I127" s="56">
        <v>1E-3</v>
      </c>
      <c r="J127" s="56">
        <v>2.0000000000000001E-4</v>
      </c>
    </row>
    <row r="128" spans="1:10">
      <c r="A128" t="s">
        <v>2467</v>
      </c>
      <c r="B128" t="s">
        <v>2468</v>
      </c>
      <c r="C128" t="s">
        <v>102</v>
      </c>
      <c r="D128" t="s">
        <v>2469</v>
      </c>
      <c r="E128" s="55">
        <v>916063</v>
      </c>
      <c r="F128" s="55">
        <v>102.571</v>
      </c>
      <c r="G128" s="55">
        <v>3769.3594526848701</v>
      </c>
      <c r="H128" s="56">
        <v>8.0000000000000004E-4</v>
      </c>
      <c r="I128" s="56">
        <v>1.2999999999999999E-3</v>
      </c>
      <c r="J128" s="56">
        <v>2.0000000000000001E-4</v>
      </c>
    </row>
    <row r="129" spans="1:10">
      <c r="A129" t="s">
        <v>2470</v>
      </c>
      <c r="B129" t="s">
        <v>2471</v>
      </c>
      <c r="C129" t="s">
        <v>100</v>
      </c>
      <c r="D129" t="s">
        <v>2472</v>
      </c>
      <c r="E129" s="55">
        <v>1765978.5</v>
      </c>
      <c r="F129" s="55">
        <v>101.63749999999996</v>
      </c>
      <c r="G129" s="55">
        <v>6510.0892353193103</v>
      </c>
      <c r="H129" s="56">
        <v>1.61E-2</v>
      </c>
      <c r="I129" s="56">
        <v>2.3E-3</v>
      </c>
      <c r="J129" s="56">
        <v>4.0000000000000002E-4</v>
      </c>
    </row>
    <row r="130" spans="1:10">
      <c r="A130" t="s">
        <v>2473</v>
      </c>
      <c r="B130" t="s">
        <v>2474</v>
      </c>
      <c r="C130" t="s">
        <v>100</v>
      </c>
      <c r="D130" t="s">
        <v>2475</v>
      </c>
      <c r="E130" s="55">
        <v>831630.87</v>
      </c>
      <c r="F130" s="55">
        <v>8.2995000000000143</v>
      </c>
      <c r="G130" s="55">
        <v>250.33990710984301</v>
      </c>
      <c r="H130" s="56">
        <v>1.12E-2</v>
      </c>
      <c r="I130" s="56">
        <v>1E-4</v>
      </c>
      <c r="J130" s="56">
        <v>0</v>
      </c>
    </row>
    <row r="131" spans="1:10">
      <c r="A131" t="s">
        <v>2476</v>
      </c>
      <c r="B131" t="s">
        <v>2477</v>
      </c>
      <c r="C131" t="s">
        <v>102</v>
      </c>
      <c r="D131" t="s">
        <v>2453</v>
      </c>
      <c r="E131" s="55">
        <v>2423805.69</v>
      </c>
      <c r="F131" s="55">
        <v>106.01500000000001</v>
      </c>
      <c r="G131" s="55">
        <v>10308.1977412001</v>
      </c>
      <c r="H131" s="56">
        <v>5.4000000000000003E-3</v>
      </c>
      <c r="I131" s="56">
        <v>3.5999999999999999E-3</v>
      </c>
      <c r="J131" s="56">
        <v>5.9999999999999995E-4</v>
      </c>
    </row>
    <row r="132" spans="1:10">
      <c r="A132" t="s">
        <v>2478</v>
      </c>
      <c r="B132" t="s">
        <v>2479</v>
      </c>
      <c r="C132" t="s">
        <v>102</v>
      </c>
      <c r="D132" t="s">
        <v>2480</v>
      </c>
      <c r="E132" s="55">
        <v>4581481.42</v>
      </c>
      <c r="F132" s="55">
        <v>70.760599999999911</v>
      </c>
      <c r="G132" s="55">
        <v>13005.140818125599</v>
      </c>
      <c r="H132" s="56">
        <v>2.5999999999999999E-3</v>
      </c>
      <c r="I132" s="56">
        <v>4.5999999999999999E-3</v>
      </c>
      <c r="J132" s="56">
        <v>8.0000000000000004E-4</v>
      </c>
    </row>
    <row r="133" spans="1:10">
      <c r="A133" t="s">
        <v>2481</v>
      </c>
      <c r="B133" t="s">
        <v>2482</v>
      </c>
      <c r="C133" t="s">
        <v>100</v>
      </c>
      <c r="D133" t="s">
        <v>2480</v>
      </c>
      <c r="E133" s="55">
        <v>431460.4</v>
      </c>
      <c r="F133" s="55">
        <v>101.85390000000032</v>
      </c>
      <c r="G133" s="55">
        <v>1593.91867927777</v>
      </c>
      <c r="H133" s="56">
        <v>1.8E-3</v>
      </c>
      <c r="I133" s="56">
        <v>5.9999999999999995E-4</v>
      </c>
      <c r="J133" s="56">
        <v>1E-4</v>
      </c>
    </row>
    <row r="134" spans="1:10">
      <c r="A134" t="s">
        <v>2483</v>
      </c>
      <c r="B134" t="s">
        <v>2484</v>
      </c>
      <c r="C134" t="s">
        <v>102</v>
      </c>
      <c r="D134" t="s">
        <v>2485</v>
      </c>
      <c r="E134" s="55">
        <v>3696813.35</v>
      </c>
      <c r="F134" s="55">
        <v>98.095700000000264</v>
      </c>
      <c r="G134" s="55">
        <v>14547.726146731</v>
      </c>
      <c r="H134" s="56">
        <v>5.0000000000000001E-4</v>
      </c>
      <c r="I134" s="56">
        <v>5.1000000000000004E-3</v>
      </c>
      <c r="J134" s="56">
        <v>8.9999999999999998E-4</v>
      </c>
    </row>
    <row r="135" spans="1:10">
      <c r="A135" t="s">
        <v>2486</v>
      </c>
      <c r="B135" t="s">
        <v>2487</v>
      </c>
      <c r="C135" t="s">
        <v>100</v>
      </c>
      <c r="D135" t="s">
        <v>2488</v>
      </c>
      <c r="E135" s="55">
        <v>4552642</v>
      </c>
      <c r="F135" s="55">
        <v>110.40490000000025</v>
      </c>
      <c r="G135" s="55">
        <v>18230.534626730201</v>
      </c>
      <c r="H135" s="56">
        <v>7.0000000000000001E-3</v>
      </c>
      <c r="I135" s="56">
        <v>6.4000000000000003E-3</v>
      </c>
      <c r="J135" s="56">
        <v>1.1000000000000001E-3</v>
      </c>
    </row>
    <row r="136" spans="1:10">
      <c r="A136" t="s">
        <v>2489</v>
      </c>
      <c r="B136" t="s">
        <v>2490</v>
      </c>
      <c r="C136" t="s">
        <v>100</v>
      </c>
      <c r="D136" t="s">
        <v>2332</v>
      </c>
      <c r="E136" s="55">
        <v>636172.93000000005</v>
      </c>
      <c r="F136" s="55">
        <v>118.44119999999992</v>
      </c>
      <c r="G136" s="55">
        <v>2732.9113215357002</v>
      </c>
      <c r="H136" s="56">
        <v>1E-4</v>
      </c>
      <c r="I136" s="56">
        <v>1E-3</v>
      </c>
      <c r="J136" s="56">
        <v>2.0000000000000001E-4</v>
      </c>
    </row>
    <row r="137" spans="1:10">
      <c r="A137" t="s">
        <v>2491</v>
      </c>
      <c r="B137" t="s">
        <v>2492</v>
      </c>
      <c r="C137" t="s">
        <v>100</v>
      </c>
      <c r="D137" t="s">
        <v>2493</v>
      </c>
      <c r="E137" s="55">
        <v>530425</v>
      </c>
      <c r="F137" s="55">
        <v>79.889200000000116</v>
      </c>
      <c r="G137" s="55">
        <v>1536.9495525657101</v>
      </c>
      <c r="H137" s="56">
        <v>1.6000000000000001E-3</v>
      </c>
      <c r="I137" s="56">
        <v>5.0000000000000001E-4</v>
      </c>
      <c r="J137" s="56">
        <v>1E-4</v>
      </c>
    </row>
    <row r="138" spans="1:10">
      <c r="A138" t="s">
        <v>2494</v>
      </c>
      <c r="B138" t="s">
        <v>2495</v>
      </c>
      <c r="C138" t="s">
        <v>100</v>
      </c>
      <c r="D138" t="s">
        <v>2496</v>
      </c>
      <c r="E138" s="55">
        <v>495221.19</v>
      </c>
      <c r="F138" s="55">
        <v>98.339499999999802</v>
      </c>
      <c r="G138" s="55">
        <v>1766.3418988419601</v>
      </c>
      <c r="H138" s="56">
        <v>4.8500000000000001E-2</v>
      </c>
      <c r="I138" s="56">
        <v>5.9999999999999995E-4</v>
      </c>
      <c r="J138" s="56">
        <v>1E-4</v>
      </c>
    </row>
    <row r="139" spans="1:10">
      <c r="A139" t="s">
        <v>2497</v>
      </c>
      <c r="B139" t="s">
        <v>2498</v>
      </c>
      <c r="C139" t="s">
        <v>100</v>
      </c>
      <c r="D139" t="s">
        <v>2499</v>
      </c>
      <c r="E139" s="55">
        <v>370273.07</v>
      </c>
      <c r="F139" s="55">
        <v>99.34589999999973</v>
      </c>
      <c r="G139" s="55">
        <v>1334.1959899307899</v>
      </c>
      <c r="H139" s="56">
        <v>4.9399999999999999E-2</v>
      </c>
      <c r="I139" s="56">
        <v>5.0000000000000001E-4</v>
      </c>
      <c r="J139" s="56">
        <v>1E-4</v>
      </c>
    </row>
    <row r="140" spans="1:10">
      <c r="A140" t="s">
        <v>2500</v>
      </c>
      <c r="B140" t="s">
        <v>2501</v>
      </c>
      <c r="C140" t="s">
        <v>100</v>
      </c>
      <c r="D140" t="s">
        <v>2496</v>
      </c>
      <c r="E140" s="55">
        <v>486049.95</v>
      </c>
      <c r="F140" s="55">
        <v>1E-4</v>
      </c>
      <c r="G140" s="55">
        <v>1.7629031686499999E-3</v>
      </c>
      <c r="H140" s="56">
        <v>4.7600000000000003E-2</v>
      </c>
      <c r="I140" s="56">
        <v>0</v>
      </c>
      <c r="J140" s="56">
        <v>0</v>
      </c>
    </row>
    <row r="141" spans="1:10">
      <c r="A141" t="s">
        <v>2502</v>
      </c>
      <c r="B141" t="s">
        <v>2503</v>
      </c>
      <c r="C141" t="s">
        <v>100</v>
      </c>
      <c r="D141" t="s">
        <v>2496</v>
      </c>
      <c r="E141" s="55">
        <v>327006.45</v>
      </c>
      <c r="F141" s="55">
        <v>100.55020000000027</v>
      </c>
      <c r="G141" s="55">
        <v>1192.57805442262</v>
      </c>
      <c r="H141" s="56">
        <v>2.18E-2</v>
      </c>
      <c r="I141" s="56">
        <v>4.0000000000000002E-4</v>
      </c>
      <c r="J141" s="56">
        <v>1E-4</v>
      </c>
    </row>
    <row r="142" spans="1:10">
      <c r="A142" t="s">
        <v>2504</v>
      </c>
      <c r="B142" t="s">
        <v>2505</v>
      </c>
      <c r="C142" t="s">
        <v>100</v>
      </c>
      <c r="D142" t="s">
        <v>2506</v>
      </c>
      <c r="E142" s="55">
        <v>2102029.13</v>
      </c>
      <c r="F142" s="55">
        <v>88.864900000000034</v>
      </c>
      <c r="G142" s="55">
        <v>6775.1129879206601</v>
      </c>
      <c r="H142" s="56">
        <v>0.03</v>
      </c>
      <c r="I142" s="56">
        <v>2.3999999999999998E-3</v>
      </c>
      <c r="J142" s="56">
        <v>4.0000000000000002E-4</v>
      </c>
    </row>
    <row r="143" spans="1:10">
      <c r="A143" t="s">
        <v>2507</v>
      </c>
      <c r="B143" t="s">
        <v>2508</v>
      </c>
      <c r="C143" t="s">
        <v>102</v>
      </c>
      <c r="D143" t="s">
        <v>2509</v>
      </c>
      <c r="E143" s="55">
        <v>3324875.21</v>
      </c>
      <c r="F143" s="55">
        <v>112.8223999999999</v>
      </c>
      <c r="G143" s="55">
        <v>15048.3300022117</v>
      </c>
      <c r="H143" s="56">
        <v>9.5000000000000001E-2</v>
      </c>
      <c r="I143" s="56">
        <v>5.3E-3</v>
      </c>
      <c r="J143" s="56">
        <v>8.9999999999999998E-4</v>
      </c>
    </row>
    <row r="144" spans="1:10">
      <c r="A144" t="s">
        <v>2510</v>
      </c>
      <c r="B144" t="s">
        <v>2511</v>
      </c>
      <c r="C144" t="s">
        <v>102</v>
      </c>
      <c r="D144" t="s">
        <v>2512</v>
      </c>
      <c r="E144" s="55">
        <v>2555445.89</v>
      </c>
      <c r="F144" s="55">
        <v>136.87729999999988</v>
      </c>
      <c r="G144" s="55">
        <v>14031.876122683299</v>
      </c>
      <c r="H144" s="56">
        <v>5.11E-2</v>
      </c>
      <c r="I144" s="56">
        <v>4.8999999999999998E-3</v>
      </c>
      <c r="J144" s="56">
        <v>8.9999999999999998E-4</v>
      </c>
    </row>
    <row r="145" spans="1:10">
      <c r="A145" t="s">
        <v>2513</v>
      </c>
      <c r="B145" t="s">
        <v>2514</v>
      </c>
      <c r="C145" t="s">
        <v>100</v>
      </c>
      <c r="D145" t="s">
        <v>2515</v>
      </c>
      <c r="E145" s="55">
        <v>6205450.1299999999</v>
      </c>
      <c r="F145" s="55">
        <v>22.753199999999985</v>
      </c>
      <c r="G145" s="55">
        <v>5121.1008632574103</v>
      </c>
      <c r="H145" s="56">
        <v>2.5000000000000001E-3</v>
      </c>
      <c r="I145" s="56">
        <v>1.8E-3</v>
      </c>
      <c r="J145" s="56">
        <v>2.9999999999999997E-4</v>
      </c>
    </row>
    <row r="146" spans="1:10">
      <c r="A146" t="s">
        <v>2516</v>
      </c>
      <c r="B146" t="s">
        <v>2517</v>
      </c>
      <c r="C146" t="s">
        <v>100</v>
      </c>
      <c r="D146" t="s">
        <v>2518</v>
      </c>
      <c r="E146" s="55">
        <v>5199574.78</v>
      </c>
      <c r="F146" s="55">
        <v>112.99770000000012</v>
      </c>
      <c r="G146" s="55">
        <v>21310.0754778501</v>
      </c>
      <c r="H146" s="56">
        <v>6.1199999999999997E-2</v>
      </c>
      <c r="I146" s="56">
        <v>7.4999999999999997E-3</v>
      </c>
      <c r="J146" s="56">
        <v>1.2999999999999999E-3</v>
      </c>
    </row>
    <row r="147" spans="1:10">
      <c r="A147" t="s">
        <v>2519</v>
      </c>
      <c r="B147" t="s">
        <v>2520</v>
      </c>
      <c r="C147" t="s">
        <v>102</v>
      </c>
      <c r="D147" t="s">
        <v>2521</v>
      </c>
      <c r="E147" s="55">
        <v>8227283.4400000004</v>
      </c>
      <c r="F147" s="55">
        <v>97.934499999999872</v>
      </c>
      <c r="G147" s="55">
        <v>32322.860849433499</v>
      </c>
      <c r="H147" s="56">
        <v>2.0999999999999999E-3</v>
      </c>
      <c r="I147" s="56">
        <v>1.1299999999999999E-2</v>
      </c>
      <c r="J147" s="56">
        <v>2E-3</v>
      </c>
    </row>
    <row r="148" spans="1:10">
      <c r="A148" t="s">
        <v>2522</v>
      </c>
      <c r="B148" t="s">
        <v>2523</v>
      </c>
      <c r="C148" t="s">
        <v>100</v>
      </c>
      <c r="D148" t="s">
        <v>2496</v>
      </c>
      <c r="E148" s="55">
        <v>6014051.3200000003</v>
      </c>
      <c r="F148" s="55">
        <v>77.599300000000113</v>
      </c>
      <c r="G148" s="55">
        <v>16926.7074800597</v>
      </c>
      <c r="H148" s="56">
        <v>4.8099999999999997E-2</v>
      </c>
      <c r="I148" s="56">
        <v>5.8999999999999999E-3</v>
      </c>
      <c r="J148" s="56">
        <v>1E-3</v>
      </c>
    </row>
    <row r="149" spans="1:10">
      <c r="A149" t="s">
        <v>2524</v>
      </c>
      <c r="B149" t="s">
        <v>2525</v>
      </c>
      <c r="C149" t="s">
        <v>102</v>
      </c>
      <c r="D149" t="s">
        <v>2526</v>
      </c>
      <c r="E149" s="55">
        <v>817133.8</v>
      </c>
      <c r="F149" s="55">
        <v>298.1180999999998</v>
      </c>
      <c r="G149" s="55">
        <v>9772.3529116758</v>
      </c>
      <c r="H149" s="56">
        <v>2.8E-3</v>
      </c>
      <c r="I149" s="56">
        <v>3.3999999999999998E-3</v>
      </c>
      <c r="J149" s="56">
        <v>5.9999999999999995E-4</v>
      </c>
    </row>
    <row r="150" spans="1:10">
      <c r="A150" t="s">
        <v>2527</v>
      </c>
      <c r="B150" t="s">
        <v>2528</v>
      </c>
      <c r="C150" t="s">
        <v>100</v>
      </c>
      <c r="D150" t="s">
        <v>2529</v>
      </c>
      <c r="E150" s="55">
        <v>7146616.9199999999</v>
      </c>
      <c r="F150" s="55">
        <v>34.284600000000005</v>
      </c>
      <c r="G150" s="55">
        <v>8886.83559205852</v>
      </c>
      <c r="H150" s="56">
        <v>4.7600000000000003E-2</v>
      </c>
      <c r="I150" s="56">
        <v>3.0999999999999999E-3</v>
      </c>
      <c r="J150" s="56">
        <v>5.0000000000000001E-4</v>
      </c>
    </row>
    <row r="151" spans="1:10">
      <c r="A151" t="s">
        <v>2530</v>
      </c>
      <c r="B151" t="s">
        <v>2531</v>
      </c>
      <c r="C151" t="s">
        <v>104</v>
      </c>
      <c r="D151" t="s">
        <v>2532</v>
      </c>
      <c r="E151" s="55">
        <v>4991924.62</v>
      </c>
      <c r="F151" s="55">
        <v>40.900599999999997</v>
      </c>
      <c r="G151" s="55">
        <v>9434.6168540190793</v>
      </c>
      <c r="H151" s="56">
        <v>0.1182</v>
      </c>
      <c r="I151" s="56">
        <v>3.3E-3</v>
      </c>
      <c r="J151" s="56">
        <v>5.9999999999999995E-4</v>
      </c>
    </row>
    <row r="152" spans="1:10">
      <c r="A152" t="s">
        <v>2533</v>
      </c>
      <c r="B152" t="s">
        <v>2534</v>
      </c>
      <c r="C152" t="s">
        <v>102</v>
      </c>
      <c r="D152" t="s">
        <v>2535</v>
      </c>
      <c r="E152" s="55">
        <v>4530292.32</v>
      </c>
      <c r="F152" s="55">
        <v>56.852400000000145</v>
      </c>
      <c r="G152" s="55">
        <v>10332.1963707096</v>
      </c>
      <c r="H152" s="56">
        <v>5.0299999999999997E-2</v>
      </c>
      <c r="I152" s="56">
        <v>3.5999999999999999E-3</v>
      </c>
      <c r="J152" s="56">
        <v>5.9999999999999995E-4</v>
      </c>
    </row>
    <row r="153" spans="1:10">
      <c r="A153" t="s">
        <v>2536</v>
      </c>
      <c r="B153" t="s">
        <v>2537</v>
      </c>
      <c r="C153" t="s">
        <v>104</v>
      </c>
      <c r="D153" t="s">
        <v>2538</v>
      </c>
      <c r="E153" s="55">
        <v>5468572.5</v>
      </c>
      <c r="F153" s="55">
        <v>107.16429999999998</v>
      </c>
      <c r="G153" s="55">
        <v>27080.125692728499</v>
      </c>
      <c r="H153" s="56">
        <v>6.1000000000000004E-3</v>
      </c>
      <c r="I153" s="56">
        <v>9.4999999999999998E-3</v>
      </c>
      <c r="J153" s="56">
        <v>1.6000000000000001E-3</v>
      </c>
    </row>
    <row r="154" spans="1:10">
      <c r="A154" t="s">
        <v>2539</v>
      </c>
      <c r="B154" t="s">
        <v>2540</v>
      </c>
      <c r="C154" t="s">
        <v>100</v>
      </c>
      <c r="D154" t="s">
        <v>2541</v>
      </c>
      <c r="E154" s="55">
        <v>544072.64</v>
      </c>
      <c r="F154" s="55">
        <v>0.53449999999999998</v>
      </c>
      <c r="G154" s="55">
        <v>10.547563581921599</v>
      </c>
      <c r="H154" s="56">
        <v>2.8999999999999998E-3</v>
      </c>
      <c r="I154" s="56">
        <v>0</v>
      </c>
      <c r="J154" s="56">
        <v>0</v>
      </c>
    </row>
    <row r="155" spans="1:10">
      <c r="A155" t="s">
        <v>2542</v>
      </c>
      <c r="B155" t="s">
        <v>2543</v>
      </c>
      <c r="C155" t="s">
        <v>100</v>
      </c>
      <c r="D155" t="s">
        <v>2469</v>
      </c>
      <c r="E155" s="55">
        <v>661993.39</v>
      </c>
      <c r="F155" s="55">
        <v>126.01039999999981</v>
      </c>
      <c r="G155" s="55">
        <v>3025.5727413704599</v>
      </c>
      <c r="H155" s="56">
        <v>0</v>
      </c>
      <c r="I155" s="56">
        <v>1.1000000000000001E-3</v>
      </c>
      <c r="J155" s="56">
        <v>2.0000000000000001E-4</v>
      </c>
    </row>
    <row r="156" spans="1:10">
      <c r="A156" t="s">
        <v>2544</v>
      </c>
      <c r="B156" t="s">
        <v>2545</v>
      </c>
      <c r="C156" t="s">
        <v>100</v>
      </c>
      <c r="D156" t="s">
        <v>2546</v>
      </c>
      <c r="E156" s="55">
        <v>813319.38</v>
      </c>
      <c r="F156" s="55">
        <v>138.72409999999988</v>
      </c>
      <c r="G156" s="55">
        <v>4092.23525384091</v>
      </c>
      <c r="H156" s="56">
        <v>8.1299999999999997E-2</v>
      </c>
      <c r="I156" s="56">
        <v>1.4E-3</v>
      </c>
      <c r="J156" s="56">
        <v>2.0000000000000001E-4</v>
      </c>
    </row>
    <row r="157" spans="1:10">
      <c r="A157" t="s">
        <v>2547</v>
      </c>
      <c r="B157" t="s">
        <v>2548</v>
      </c>
      <c r="C157" t="s">
        <v>100</v>
      </c>
      <c r="D157" t="s">
        <v>2549</v>
      </c>
      <c r="E157" s="55">
        <v>4696361.62</v>
      </c>
      <c r="F157" s="55">
        <v>111.18009999999984</v>
      </c>
      <c r="G157" s="55">
        <v>18938.088691447301</v>
      </c>
      <c r="H157" s="56">
        <v>6.2600000000000003E-2</v>
      </c>
      <c r="I157" s="56">
        <v>6.6E-3</v>
      </c>
      <c r="J157" s="56">
        <v>1.1000000000000001E-3</v>
      </c>
    </row>
    <row r="158" spans="1:10">
      <c r="A158" t="s">
        <v>2550</v>
      </c>
      <c r="B158" t="s">
        <v>2551</v>
      </c>
      <c r="C158" t="s">
        <v>100</v>
      </c>
      <c r="D158" t="s">
        <v>2552</v>
      </c>
      <c r="E158" s="55">
        <v>5069518.43</v>
      </c>
      <c r="F158" s="55">
        <v>52.264800000000022</v>
      </c>
      <c r="G158" s="55">
        <v>9610.0036952963801</v>
      </c>
      <c r="H158" s="56">
        <v>5.3400000000000003E-2</v>
      </c>
      <c r="I158" s="56">
        <v>3.3999999999999998E-3</v>
      </c>
      <c r="J158" s="56">
        <v>5.9999999999999995E-4</v>
      </c>
    </row>
    <row r="159" spans="1:10">
      <c r="A159" t="s">
        <v>2553</v>
      </c>
      <c r="B159" t="s">
        <v>2554</v>
      </c>
      <c r="C159" t="s">
        <v>100</v>
      </c>
      <c r="D159" t="s">
        <v>350</v>
      </c>
      <c r="E159" s="55">
        <v>5881137.9900000002</v>
      </c>
      <c r="F159" s="55">
        <v>83.801400000000015</v>
      </c>
      <c r="G159" s="55">
        <v>17875.5823488186</v>
      </c>
      <c r="H159" s="56">
        <v>2.0000000000000001E-4</v>
      </c>
      <c r="I159" s="56">
        <v>6.3E-3</v>
      </c>
      <c r="J159" s="56">
        <v>1.1000000000000001E-3</v>
      </c>
    </row>
    <row r="160" spans="1:10">
      <c r="A160" t="s">
        <v>2555</v>
      </c>
      <c r="B160" t="s">
        <v>2556</v>
      </c>
      <c r="C160" t="s">
        <v>102</v>
      </c>
      <c r="D160" t="s">
        <v>2557</v>
      </c>
      <c r="E160" s="55">
        <v>5034729.05</v>
      </c>
      <c r="F160" s="55">
        <v>116.84749999999997</v>
      </c>
      <c r="G160" s="55">
        <v>23600.062385104698</v>
      </c>
      <c r="H160" s="56">
        <v>2.0000000000000001E-4</v>
      </c>
      <c r="I160" s="56">
        <v>8.3000000000000001E-3</v>
      </c>
      <c r="J160" s="56">
        <v>1.4E-3</v>
      </c>
    </row>
    <row r="161" spans="1:10">
      <c r="A161" t="s">
        <v>2558</v>
      </c>
      <c r="B161" t="s">
        <v>2559</v>
      </c>
      <c r="C161" t="s">
        <v>100</v>
      </c>
      <c r="D161" t="s">
        <v>2560</v>
      </c>
      <c r="E161" s="55">
        <v>2877529</v>
      </c>
      <c r="F161" s="55">
        <v>123.32929999999985</v>
      </c>
      <c r="G161" s="55">
        <v>12871.6295248601</v>
      </c>
      <c r="H161" s="56">
        <v>2.0000000000000001E-4</v>
      </c>
      <c r="I161" s="56">
        <v>4.4999999999999997E-3</v>
      </c>
      <c r="J161" s="56">
        <v>8.0000000000000004E-4</v>
      </c>
    </row>
    <row r="162" spans="1:10">
      <c r="A162" t="s">
        <v>2561</v>
      </c>
      <c r="B162" t="s">
        <v>2562</v>
      </c>
      <c r="C162" t="s">
        <v>102</v>
      </c>
      <c r="D162" t="s">
        <v>2563</v>
      </c>
      <c r="E162" s="55">
        <v>4576914.66</v>
      </c>
      <c r="F162" s="55">
        <v>44.16449999999999</v>
      </c>
      <c r="G162" s="55">
        <v>8108.9338091729796</v>
      </c>
      <c r="H162" s="56">
        <v>5.0900000000000001E-2</v>
      </c>
      <c r="I162" s="56">
        <v>2.8E-3</v>
      </c>
      <c r="J162" s="56">
        <v>5.0000000000000001E-4</v>
      </c>
    </row>
    <row r="163" spans="1:10">
      <c r="A163" t="s">
        <v>2564</v>
      </c>
      <c r="B163" t="s">
        <v>2565</v>
      </c>
      <c r="C163" t="s">
        <v>100</v>
      </c>
      <c r="D163" t="s">
        <v>2496</v>
      </c>
      <c r="E163" s="55">
        <v>601146.02</v>
      </c>
      <c r="F163" s="55">
        <v>1E-4</v>
      </c>
      <c r="G163" s="55">
        <v>2.1803566145400001E-3</v>
      </c>
      <c r="H163" s="56">
        <v>4.0000000000000002E-4</v>
      </c>
      <c r="I163" s="56">
        <v>0</v>
      </c>
      <c r="J163" s="56">
        <v>0</v>
      </c>
    </row>
    <row r="164" spans="1:10">
      <c r="A164" t="s">
        <v>2566</v>
      </c>
      <c r="B164" t="s">
        <v>2567</v>
      </c>
      <c r="C164" t="s">
        <v>100</v>
      </c>
      <c r="D164" t="s">
        <v>2496</v>
      </c>
      <c r="E164" s="55">
        <v>415206.14</v>
      </c>
      <c r="F164" s="55">
        <v>97.136200000000017</v>
      </c>
      <c r="G164" s="55">
        <v>1462.82519722285</v>
      </c>
      <c r="H164" s="56">
        <v>8.3000000000000004E-2</v>
      </c>
      <c r="I164" s="56">
        <v>5.0000000000000001E-4</v>
      </c>
      <c r="J164" s="56">
        <v>1E-4</v>
      </c>
    </row>
    <row r="165" spans="1:10">
      <c r="A165" t="s">
        <v>2568</v>
      </c>
      <c r="B165" t="s">
        <v>2569</v>
      </c>
      <c r="C165" t="s">
        <v>100</v>
      </c>
      <c r="D165" t="s">
        <v>2570</v>
      </c>
      <c r="E165" s="55">
        <v>8015163.0800000001</v>
      </c>
      <c r="F165" s="55">
        <v>75.871899999999911</v>
      </c>
      <c r="G165" s="55">
        <v>22056.7173867764</v>
      </c>
      <c r="H165" s="56">
        <v>6.6799999999999998E-2</v>
      </c>
      <c r="I165" s="56">
        <v>7.7000000000000002E-3</v>
      </c>
      <c r="J165" s="56">
        <v>1.2999999999999999E-3</v>
      </c>
    </row>
    <row r="166" spans="1:10">
      <c r="A166" t="s">
        <v>2571</v>
      </c>
      <c r="B166" t="s">
        <v>2572</v>
      </c>
      <c r="C166" t="s">
        <v>100</v>
      </c>
      <c r="D166" t="s">
        <v>2573</v>
      </c>
      <c r="E166" s="55">
        <v>4719382.32</v>
      </c>
      <c r="F166" s="55">
        <v>114.36560000000019</v>
      </c>
      <c r="G166" s="55">
        <v>19576.188111100098</v>
      </c>
      <c r="H166" s="56">
        <v>6.9999999999999999E-4</v>
      </c>
      <c r="I166" s="56">
        <v>6.7999999999999996E-3</v>
      </c>
      <c r="J166" s="56">
        <v>1.1999999999999999E-3</v>
      </c>
    </row>
    <row r="167" spans="1:10">
      <c r="A167" t="s">
        <v>2574</v>
      </c>
      <c r="B167" t="s">
        <v>2575</v>
      </c>
      <c r="C167" t="s">
        <v>100</v>
      </c>
      <c r="D167" t="s">
        <v>2576</v>
      </c>
      <c r="E167" s="55">
        <v>1344059.9</v>
      </c>
      <c r="F167" s="55">
        <v>102.47839999999992</v>
      </c>
      <c r="G167" s="55">
        <v>4995.7249091969197</v>
      </c>
      <c r="H167" s="56">
        <v>4.4999999999999997E-3</v>
      </c>
      <c r="I167" s="56">
        <v>1.6999999999999999E-3</v>
      </c>
      <c r="J167" s="56">
        <v>2.9999999999999997E-4</v>
      </c>
    </row>
    <row r="168" spans="1:10">
      <c r="A168" t="s">
        <v>2577</v>
      </c>
      <c r="B168" t="s">
        <v>2578</v>
      </c>
      <c r="C168" t="s">
        <v>104</v>
      </c>
      <c r="D168" t="s">
        <v>2579</v>
      </c>
      <c r="E168" s="55">
        <v>4850449.4000000004</v>
      </c>
      <c r="F168" s="55">
        <v>135.77609999999981</v>
      </c>
      <c r="G168" s="55">
        <v>30432.096924330599</v>
      </c>
      <c r="H168" s="56">
        <v>2E-3</v>
      </c>
      <c r="I168" s="56">
        <v>1.06E-2</v>
      </c>
      <c r="J168" s="56">
        <v>1.8E-3</v>
      </c>
    </row>
    <row r="169" spans="1:10">
      <c r="A169" t="s">
        <v>2580</v>
      </c>
      <c r="B169" t="s">
        <v>2581</v>
      </c>
      <c r="C169" t="s">
        <v>100</v>
      </c>
      <c r="D169" t="s">
        <v>2582</v>
      </c>
      <c r="E169" s="55">
        <v>474323.24</v>
      </c>
      <c r="F169" s="55">
        <v>117.66439999999982</v>
      </c>
      <c r="G169" s="55">
        <v>2024.26349891259</v>
      </c>
      <c r="H169" s="56">
        <v>1.9E-3</v>
      </c>
      <c r="I169" s="56">
        <v>6.9999999999999999E-4</v>
      </c>
      <c r="J169" s="56">
        <v>1E-4</v>
      </c>
    </row>
    <row r="170" spans="1:10">
      <c r="A170" t="s">
        <v>2583</v>
      </c>
      <c r="B170" t="s">
        <v>2584</v>
      </c>
      <c r="C170" t="s">
        <v>100</v>
      </c>
      <c r="D170" t="s">
        <v>2585</v>
      </c>
      <c r="E170" s="55">
        <v>3616506.03</v>
      </c>
      <c r="F170" s="55">
        <v>100.98160000000023</v>
      </c>
      <c r="G170" s="55">
        <v>13245.8245041219</v>
      </c>
      <c r="H170" s="56">
        <v>3.6200000000000003E-2</v>
      </c>
      <c r="I170" s="56">
        <v>4.5999999999999999E-3</v>
      </c>
      <c r="J170" s="56">
        <v>8.0000000000000004E-4</v>
      </c>
    </row>
    <row r="171" spans="1:10">
      <c r="A171" t="s">
        <v>2586</v>
      </c>
      <c r="B171" t="s">
        <v>2587</v>
      </c>
      <c r="C171" t="s">
        <v>100</v>
      </c>
      <c r="D171" t="s">
        <v>2588</v>
      </c>
      <c r="E171" s="55">
        <v>8512035.25</v>
      </c>
      <c r="F171" s="55">
        <v>110.3725000000001</v>
      </c>
      <c r="G171" s="55">
        <v>34075.469527572903</v>
      </c>
      <c r="H171" s="56">
        <v>4.7300000000000002E-2</v>
      </c>
      <c r="I171" s="56">
        <v>1.1900000000000001E-2</v>
      </c>
      <c r="J171" s="56">
        <v>2.0999999999999999E-3</v>
      </c>
    </row>
    <row r="172" spans="1:10">
      <c r="A172" t="s">
        <v>2589</v>
      </c>
      <c r="B172" t="s">
        <v>2590</v>
      </c>
      <c r="C172" t="s">
        <v>100</v>
      </c>
      <c r="D172" t="s">
        <v>2591</v>
      </c>
      <c r="E172" s="55">
        <v>7436190.6399999997</v>
      </c>
      <c r="F172" s="55">
        <v>138.17559999999983</v>
      </c>
      <c r="G172" s="55">
        <v>37267.428750186802</v>
      </c>
      <c r="H172" s="56">
        <v>4.9599999999999998E-2</v>
      </c>
      <c r="I172" s="56">
        <v>1.2999999999999999E-2</v>
      </c>
      <c r="J172" s="56">
        <v>2.3E-3</v>
      </c>
    </row>
    <row r="173" spans="1:10">
      <c r="A173" t="s">
        <v>2592</v>
      </c>
      <c r="B173" t="s">
        <v>2593</v>
      </c>
      <c r="C173" t="s">
        <v>100</v>
      </c>
      <c r="D173" t="s">
        <v>2594</v>
      </c>
      <c r="E173" s="55">
        <v>2899795.74</v>
      </c>
      <c r="F173" s="55">
        <v>105.35999999999987</v>
      </c>
      <c r="G173" s="55">
        <v>11081.3003193654</v>
      </c>
      <c r="H173" s="56">
        <v>2.8999999999999998E-3</v>
      </c>
      <c r="I173" s="56">
        <v>3.8999999999999998E-3</v>
      </c>
      <c r="J173" s="56">
        <v>6.9999999999999999E-4</v>
      </c>
    </row>
    <row r="174" spans="1:10">
      <c r="A174" t="s">
        <v>2595</v>
      </c>
      <c r="B174" t="s">
        <v>2596</v>
      </c>
      <c r="C174" t="s">
        <v>100</v>
      </c>
      <c r="D174" t="s">
        <v>2597</v>
      </c>
      <c r="E174" s="55">
        <v>1124487.77</v>
      </c>
      <c r="F174" s="55">
        <v>120.16339999999998</v>
      </c>
      <c r="G174" s="55">
        <v>4900.8848671576798</v>
      </c>
      <c r="H174" s="56">
        <v>5.9999999999999995E-4</v>
      </c>
      <c r="I174" s="56">
        <v>1.6999999999999999E-3</v>
      </c>
      <c r="J174" s="56">
        <v>2.9999999999999997E-4</v>
      </c>
    </row>
    <row r="175" spans="1:10">
      <c r="A175" t="s">
        <v>2598</v>
      </c>
      <c r="B175" t="s">
        <v>2599</v>
      </c>
      <c r="C175" t="s">
        <v>100</v>
      </c>
      <c r="D175" t="s">
        <v>2600</v>
      </c>
      <c r="E175" s="55">
        <v>1129210.3</v>
      </c>
      <c r="F175" s="55">
        <v>151.73840000000013</v>
      </c>
      <c r="G175" s="55">
        <v>6214.6673430088103</v>
      </c>
      <c r="H175" s="56">
        <v>5.1000000000000004E-3</v>
      </c>
      <c r="I175" s="56">
        <v>2.2000000000000001E-3</v>
      </c>
      <c r="J175" s="56">
        <v>4.0000000000000002E-4</v>
      </c>
    </row>
    <row r="176" spans="1:10">
      <c r="A176" t="s">
        <v>2601</v>
      </c>
      <c r="B176" t="s">
        <v>2602</v>
      </c>
      <c r="C176" t="s">
        <v>100</v>
      </c>
      <c r="D176" t="s">
        <v>2603</v>
      </c>
      <c r="E176" s="55">
        <v>5215600.2300000004</v>
      </c>
      <c r="F176" s="55">
        <v>249.27640000000022</v>
      </c>
      <c r="G176" s="55">
        <v>47155.571803525498</v>
      </c>
      <c r="H176" s="56">
        <v>2.0899999999999998E-2</v>
      </c>
      <c r="I176" s="56">
        <v>1.6500000000000001E-2</v>
      </c>
      <c r="J176" s="56">
        <v>2.8999999999999998E-3</v>
      </c>
    </row>
    <row r="177" spans="1:10">
      <c r="A177" t="s">
        <v>2604</v>
      </c>
      <c r="B177" t="s">
        <v>2605</v>
      </c>
      <c r="C177" t="s">
        <v>100</v>
      </c>
      <c r="D177" t="s">
        <v>2606</v>
      </c>
      <c r="E177" s="55">
        <v>2979850.75</v>
      </c>
      <c r="F177" s="55">
        <v>155.51729999999958</v>
      </c>
      <c r="G177" s="55">
        <v>16808.1833021686</v>
      </c>
      <c r="H177" s="56">
        <v>4.9700000000000001E-2</v>
      </c>
      <c r="I177" s="56">
        <v>5.8999999999999999E-3</v>
      </c>
      <c r="J177" s="56">
        <v>1E-3</v>
      </c>
    </row>
    <row r="178" spans="1:10">
      <c r="A178" t="s">
        <v>2607</v>
      </c>
      <c r="B178" t="s">
        <v>2608</v>
      </c>
      <c r="C178" t="s">
        <v>100</v>
      </c>
      <c r="D178" t="s">
        <v>2557</v>
      </c>
      <c r="E178" s="55">
        <v>3713698</v>
      </c>
      <c r="F178" s="55">
        <v>97.112700000000331</v>
      </c>
      <c r="G178" s="55">
        <v>13080.675386262001</v>
      </c>
      <c r="H178" s="56">
        <v>1.24E-2</v>
      </c>
      <c r="I178" s="56">
        <v>4.5999999999999999E-3</v>
      </c>
      <c r="J178" s="56">
        <v>8.0000000000000004E-4</v>
      </c>
    </row>
    <row r="179" spans="1:10">
      <c r="A179" t="s">
        <v>2609</v>
      </c>
      <c r="B179" t="s">
        <v>2610</v>
      </c>
      <c r="C179" t="s">
        <v>100</v>
      </c>
      <c r="D179" t="s">
        <v>2611</v>
      </c>
      <c r="E179" s="55">
        <v>875364.72</v>
      </c>
      <c r="F179" s="55">
        <v>120.09969999999994</v>
      </c>
      <c r="G179" s="55">
        <v>3813.10283032392</v>
      </c>
      <c r="H179" s="56">
        <v>5.9999999999999995E-4</v>
      </c>
      <c r="I179" s="56">
        <v>1.2999999999999999E-3</v>
      </c>
      <c r="J179" s="56">
        <v>2.0000000000000001E-4</v>
      </c>
    </row>
    <row r="180" spans="1:10">
      <c r="A180" t="s">
        <v>2612</v>
      </c>
      <c r="B180" t="s">
        <v>2613</v>
      </c>
      <c r="C180" t="s">
        <v>100</v>
      </c>
      <c r="D180" t="s">
        <v>2614</v>
      </c>
      <c r="E180" s="55">
        <v>3059774</v>
      </c>
      <c r="F180" s="55">
        <v>195.47140000000024</v>
      </c>
      <c r="G180" s="55">
        <v>21693.025611704801</v>
      </c>
      <c r="H180" s="56">
        <v>6.1199999999999997E-2</v>
      </c>
      <c r="I180" s="56">
        <v>7.6E-3</v>
      </c>
      <c r="J180" s="56">
        <v>1.2999999999999999E-3</v>
      </c>
    </row>
    <row r="181" spans="1:10">
      <c r="A181" t="s">
        <v>2615</v>
      </c>
      <c r="B181" t="s">
        <v>2616</v>
      </c>
      <c r="C181" t="s">
        <v>104</v>
      </c>
      <c r="D181" t="s">
        <v>2617</v>
      </c>
      <c r="E181" s="55">
        <v>5538006.8600000003</v>
      </c>
      <c r="F181" s="55">
        <v>93.928799999999981</v>
      </c>
      <c r="G181" s="55">
        <v>24036.920855371201</v>
      </c>
      <c r="H181" s="56">
        <v>5.5399999999999998E-2</v>
      </c>
      <c r="I181" s="56">
        <v>8.3999999999999995E-3</v>
      </c>
      <c r="J181" s="56">
        <v>1.5E-3</v>
      </c>
    </row>
    <row r="182" spans="1:10">
      <c r="A182" t="s">
        <v>2618</v>
      </c>
      <c r="B182" t="s">
        <v>2619</v>
      </c>
      <c r="C182" t="s">
        <v>102</v>
      </c>
      <c r="D182" t="s">
        <v>448</v>
      </c>
      <c r="E182" s="55">
        <v>9401346.1799999997</v>
      </c>
      <c r="F182" s="55">
        <v>93.663799999999895</v>
      </c>
      <c r="G182" s="55">
        <v>35324.777967138099</v>
      </c>
      <c r="H182" s="56">
        <v>2.2000000000000001E-3</v>
      </c>
      <c r="I182" s="56">
        <v>1.24E-2</v>
      </c>
      <c r="J182" s="56">
        <v>2.0999999999999999E-3</v>
      </c>
    </row>
    <row r="183" spans="1:10">
      <c r="A183" t="s">
        <v>2620</v>
      </c>
      <c r="B183" t="s">
        <v>2621</v>
      </c>
      <c r="C183" t="s">
        <v>102</v>
      </c>
      <c r="D183" t="s">
        <v>2622</v>
      </c>
      <c r="E183" s="55">
        <v>1328957.02</v>
      </c>
      <c r="F183" s="55">
        <v>152.58290000000002</v>
      </c>
      <c r="G183" s="55">
        <v>8134.5666729444101</v>
      </c>
      <c r="H183" s="56">
        <v>6.6400000000000001E-2</v>
      </c>
      <c r="I183" s="56">
        <v>2.8E-3</v>
      </c>
      <c r="J183" s="56">
        <v>5.0000000000000001E-4</v>
      </c>
    </row>
    <row r="184" spans="1:10">
      <c r="A184" t="s">
        <v>2623</v>
      </c>
      <c r="B184" t="s">
        <v>2624</v>
      </c>
      <c r="C184" t="s">
        <v>102</v>
      </c>
      <c r="D184" t="s">
        <v>2625</v>
      </c>
      <c r="E184" s="55">
        <v>404884.86</v>
      </c>
      <c r="F184" s="55">
        <v>139.03789999999998</v>
      </c>
      <c r="G184" s="55">
        <v>2258.3037705662</v>
      </c>
      <c r="H184" s="56">
        <v>1.2999999999999999E-3</v>
      </c>
      <c r="I184" s="56">
        <v>8.0000000000000004E-4</v>
      </c>
      <c r="J184" s="56">
        <v>1E-4</v>
      </c>
    </row>
    <row r="185" spans="1:10">
      <c r="A185" t="s">
        <v>2626</v>
      </c>
      <c r="B185" t="s">
        <v>2627</v>
      </c>
      <c r="C185" t="s">
        <v>102</v>
      </c>
      <c r="D185" t="s">
        <v>2246</v>
      </c>
      <c r="E185" s="55">
        <v>4898866.05</v>
      </c>
      <c r="F185" s="55">
        <v>145.56790000000015</v>
      </c>
      <c r="G185" s="55">
        <v>28607.427377812299</v>
      </c>
      <c r="H185" s="56">
        <v>1.1999999999999999E-3</v>
      </c>
      <c r="I185" s="56">
        <v>0.01</v>
      </c>
      <c r="J185" s="56">
        <v>1.6999999999999999E-3</v>
      </c>
    </row>
    <row r="186" spans="1:10">
      <c r="A186" t="s">
        <v>2628</v>
      </c>
      <c r="B186" t="s">
        <v>2629</v>
      </c>
      <c r="C186" t="s">
        <v>102</v>
      </c>
      <c r="D186" t="s">
        <v>2630</v>
      </c>
      <c r="E186" s="55">
        <v>6546890.3300000001</v>
      </c>
      <c r="F186" s="55">
        <v>106.41429999999988</v>
      </c>
      <c r="G186" s="55">
        <v>27948.125264939401</v>
      </c>
      <c r="H186" s="56">
        <v>1.1000000000000001E-3</v>
      </c>
      <c r="I186" s="56">
        <v>9.7999999999999997E-3</v>
      </c>
      <c r="J186" s="56">
        <v>1.6999999999999999E-3</v>
      </c>
    </row>
    <row r="187" spans="1:10">
      <c r="A187" t="s">
        <v>2631</v>
      </c>
      <c r="B187" t="s">
        <v>2632</v>
      </c>
      <c r="C187" t="s">
        <v>102</v>
      </c>
      <c r="D187" t="s">
        <v>2633</v>
      </c>
      <c r="E187" s="55">
        <v>6868106.8799999999</v>
      </c>
      <c r="F187" s="55">
        <v>92.157700000000077</v>
      </c>
      <c r="G187" s="55">
        <v>25391.379412875202</v>
      </c>
      <c r="H187" s="56">
        <v>6.8699999999999997E-2</v>
      </c>
      <c r="I187" s="56">
        <v>8.8999999999999999E-3</v>
      </c>
      <c r="J187" s="56">
        <v>1.5E-3</v>
      </c>
    </row>
    <row r="188" spans="1:10">
      <c r="A188" t="s">
        <v>2634</v>
      </c>
      <c r="B188" t="s">
        <v>2635</v>
      </c>
      <c r="C188" t="s">
        <v>102</v>
      </c>
      <c r="D188" t="s">
        <v>393</v>
      </c>
      <c r="E188" s="55">
        <v>3797444.92</v>
      </c>
      <c r="F188" s="55">
        <v>53.851299999999959</v>
      </c>
      <c r="G188" s="55">
        <v>8203.6155169077992</v>
      </c>
      <c r="H188" s="56">
        <v>4.2200000000000001E-2</v>
      </c>
      <c r="I188" s="56">
        <v>2.8999999999999998E-3</v>
      </c>
      <c r="J188" s="56">
        <v>5.0000000000000001E-4</v>
      </c>
    </row>
    <row r="189" spans="1:10">
      <c r="A189" t="s">
        <v>2636</v>
      </c>
      <c r="B189" t="s">
        <v>2637</v>
      </c>
      <c r="C189" t="s">
        <v>102</v>
      </c>
      <c r="D189" t="s">
        <v>2638</v>
      </c>
      <c r="E189" s="55">
        <v>1947241.41</v>
      </c>
      <c r="F189" s="55">
        <v>63.311200000000028</v>
      </c>
      <c r="G189" s="55">
        <v>4945.5883483530697</v>
      </c>
      <c r="H189" s="56">
        <v>3.2000000000000002E-3</v>
      </c>
      <c r="I189" s="56">
        <v>1.6999999999999999E-3</v>
      </c>
      <c r="J189" s="56">
        <v>2.9999999999999997E-4</v>
      </c>
    </row>
    <row r="190" spans="1:10">
      <c r="A190" t="s">
        <v>2639</v>
      </c>
      <c r="B190" t="s">
        <v>2640</v>
      </c>
      <c r="C190" t="s">
        <v>102</v>
      </c>
      <c r="D190" t="s">
        <v>2641</v>
      </c>
      <c r="E190" s="55">
        <v>2878417.89</v>
      </c>
      <c r="F190" s="55">
        <v>92.204800000000091</v>
      </c>
      <c r="G190" s="55">
        <v>10646.944692275099</v>
      </c>
      <c r="H190" s="56">
        <v>3.8399999999999997E-2</v>
      </c>
      <c r="I190" s="56">
        <v>3.7000000000000002E-3</v>
      </c>
      <c r="J190" s="56">
        <v>5.9999999999999995E-4</v>
      </c>
    </row>
    <row r="191" spans="1:10">
      <c r="A191" t="s">
        <v>2642</v>
      </c>
      <c r="B191" t="s">
        <v>2643</v>
      </c>
      <c r="C191" t="s">
        <v>102</v>
      </c>
      <c r="D191" t="s">
        <v>466</v>
      </c>
      <c r="E191" s="55">
        <v>1453004.52</v>
      </c>
      <c r="F191" s="55">
        <v>119.00850000000005</v>
      </c>
      <c r="G191" s="55">
        <v>6936.8542437933402</v>
      </c>
      <c r="H191" s="56">
        <v>1E-3</v>
      </c>
      <c r="I191" s="56">
        <v>2.3999999999999998E-3</v>
      </c>
      <c r="J191" s="56">
        <v>4.0000000000000002E-4</v>
      </c>
    </row>
    <row r="192" spans="1:10">
      <c r="A192" t="s">
        <v>2644</v>
      </c>
      <c r="B192" t="s">
        <v>2645</v>
      </c>
      <c r="C192" t="s">
        <v>102</v>
      </c>
      <c r="D192" t="s">
        <v>2646</v>
      </c>
      <c r="E192" s="55">
        <v>470543.55</v>
      </c>
      <c r="F192" s="55">
        <v>101.19010000000014</v>
      </c>
      <c r="G192" s="55">
        <v>1910.0972196241501</v>
      </c>
      <c r="H192" s="56">
        <v>2.0000000000000001E-4</v>
      </c>
      <c r="I192" s="56">
        <v>6.9999999999999999E-4</v>
      </c>
      <c r="J192" s="56">
        <v>1E-4</v>
      </c>
    </row>
    <row r="193" spans="1:10">
      <c r="A193" t="s">
        <v>2647</v>
      </c>
      <c r="B193" t="s">
        <v>2648</v>
      </c>
      <c r="C193" t="s">
        <v>102</v>
      </c>
      <c r="D193" t="s">
        <v>220</v>
      </c>
      <c r="E193" s="55">
        <v>1520734.88</v>
      </c>
      <c r="F193" s="55">
        <v>94.475399999999894</v>
      </c>
      <c r="G193" s="55">
        <v>5763.5473994635804</v>
      </c>
      <c r="H193" s="56">
        <v>3.04E-2</v>
      </c>
      <c r="I193" s="56">
        <v>2E-3</v>
      </c>
      <c r="J193" s="56">
        <v>2.9999999999999997E-4</v>
      </c>
    </row>
    <row r="194" spans="1:10">
      <c r="A194" t="s">
        <v>2649</v>
      </c>
      <c r="B194" t="s">
        <v>2650</v>
      </c>
      <c r="C194" t="s">
        <v>102</v>
      </c>
      <c r="D194" t="s">
        <v>466</v>
      </c>
      <c r="E194" s="55">
        <v>1961556.1</v>
      </c>
      <c r="F194" s="55">
        <v>103.75269999999999</v>
      </c>
      <c r="G194" s="55">
        <v>8164.2776050816701</v>
      </c>
      <c r="H194" s="56">
        <v>3.8999999999999998E-3</v>
      </c>
      <c r="I194" s="56">
        <v>2.8999999999999998E-3</v>
      </c>
      <c r="J194" s="56">
        <v>5.0000000000000001E-4</v>
      </c>
    </row>
    <row r="195" spans="1:10">
      <c r="A195" t="s">
        <v>2651</v>
      </c>
      <c r="B195" t="s">
        <v>2652</v>
      </c>
      <c r="C195" t="s">
        <v>100</v>
      </c>
      <c r="D195" t="s">
        <v>2653</v>
      </c>
      <c r="E195" s="55">
        <v>569932</v>
      </c>
      <c r="F195" s="55">
        <v>120.33150000000001</v>
      </c>
      <c r="G195" s="55">
        <v>2487.4246170516599</v>
      </c>
      <c r="H195" s="56">
        <v>1.4E-3</v>
      </c>
      <c r="I195" s="56">
        <v>8.9999999999999998E-4</v>
      </c>
      <c r="J195" s="56">
        <v>2.0000000000000001E-4</v>
      </c>
    </row>
    <row r="196" spans="1:10">
      <c r="A196" t="s">
        <v>2654</v>
      </c>
      <c r="B196" t="s">
        <v>2655</v>
      </c>
      <c r="C196" t="s">
        <v>98</v>
      </c>
      <c r="D196" t="s">
        <v>2656</v>
      </c>
      <c r="E196" s="55">
        <v>11137565.57</v>
      </c>
      <c r="F196" s="55">
        <v>95.538199999999634</v>
      </c>
      <c r="G196" s="55">
        <v>10640.6296693977</v>
      </c>
      <c r="H196" s="56">
        <v>5.0599999999999999E-2</v>
      </c>
      <c r="I196" s="56">
        <v>3.7000000000000002E-3</v>
      </c>
      <c r="J196" s="56">
        <v>5.9999999999999995E-4</v>
      </c>
    </row>
    <row r="197" spans="1:10">
      <c r="A197" t="s">
        <v>2657</v>
      </c>
      <c r="B197" t="s">
        <v>2658</v>
      </c>
      <c r="C197" t="s">
        <v>98</v>
      </c>
      <c r="D197" t="s">
        <v>2659</v>
      </c>
      <c r="E197" s="55">
        <v>19842336.539999999</v>
      </c>
      <c r="F197" s="55">
        <v>5.9362280000000061</v>
      </c>
      <c r="G197" s="55">
        <v>1177.88633754171</v>
      </c>
      <c r="H197" s="56">
        <v>2.6200000000000001E-2</v>
      </c>
      <c r="I197" s="56">
        <v>4.0000000000000002E-4</v>
      </c>
      <c r="J197" s="56">
        <v>1E-4</v>
      </c>
    </row>
    <row r="198" spans="1:10">
      <c r="A198" t="s">
        <v>2660</v>
      </c>
      <c r="B198" t="s">
        <v>2661</v>
      </c>
      <c r="C198" t="s">
        <v>102</v>
      </c>
      <c r="D198" t="s">
        <v>220</v>
      </c>
      <c r="E198" s="55">
        <v>7818547.8899999997</v>
      </c>
      <c r="F198" s="55">
        <v>91.874099999999885</v>
      </c>
      <c r="G198" s="55">
        <v>28816.207385907201</v>
      </c>
      <c r="H198" s="56">
        <v>5.21E-2</v>
      </c>
      <c r="I198" s="56">
        <v>1.01E-2</v>
      </c>
      <c r="J198" s="56">
        <v>1.6999999999999999E-3</v>
      </c>
    </row>
    <row r="199" spans="1:10">
      <c r="A199" t="s">
        <v>2662</v>
      </c>
      <c r="B199" t="s">
        <v>2663</v>
      </c>
      <c r="C199" t="s">
        <v>102</v>
      </c>
      <c r="D199" t="s">
        <v>2664</v>
      </c>
      <c r="E199" s="55">
        <v>4401035.37</v>
      </c>
      <c r="F199" s="55">
        <v>103.34990000000005</v>
      </c>
      <c r="G199" s="55">
        <v>18246.624817023301</v>
      </c>
      <c r="H199" s="56">
        <v>4.3999999999999997E-2</v>
      </c>
      <c r="I199" s="56">
        <v>6.4000000000000003E-3</v>
      </c>
      <c r="J199" s="56">
        <v>1.1000000000000001E-3</v>
      </c>
    </row>
    <row r="200" spans="1:10">
      <c r="A200" t="s">
        <v>2665</v>
      </c>
      <c r="B200" t="s">
        <v>2666</v>
      </c>
      <c r="C200" t="s">
        <v>100</v>
      </c>
      <c r="D200" t="s">
        <v>2667</v>
      </c>
      <c r="E200" s="55">
        <v>1423532.91</v>
      </c>
      <c r="F200" s="55">
        <v>105.53429999999993</v>
      </c>
      <c r="G200" s="55">
        <v>5448.8982888968903</v>
      </c>
      <c r="H200" s="56">
        <v>4.3799999999999999E-2</v>
      </c>
      <c r="I200" s="56">
        <v>1.9E-3</v>
      </c>
      <c r="J200" s="56">
        <v>2.9999999999999997E-4</v>
      </c>
    </row>
    <row r="201" spans="1:10">
      <c r="A201" t="s">
        <v>2668</v>
      </c>
      <c r="B201" t="s">
        <v>2669</v>
      </c>
      <c r="C201" t="s">
        <v>100</v>
      </c>
      <c r="D201" t="s">
        <v>303</v>
      </c>
      <c r="E201" s="55">
        <v>7118600.3399999999</v>
      </c>
      <c r="F201" s="55">
        <v>117.13580000000016</v>
      </c>
      <c r="G201" s="55">
        <v>30243.483640762901</v>
      </c>
      <c r="H201" s="56">
        <v>2.8E-3</v>
      </c>
      <c r="I201" s="56">
        <v>1.06E-2</v>
      </c>
      <c r="J201" s="56">
        <v>1.8E-3</v>
      </c>
    </row>
    <row r="202" spans="1:10">
      <c r="A202" t="s">
        <v>2670</v>
      </c>
      <c r="B202" t="s">
        <v>2671</v>
      </c>
      <c r="C202" t="s">
        <v>102</v>
      </c>
      <c r="D202" t="s">
        <v>2672</v>
      </c>
      <c r="E202" s="55">
        <v>5173805.75</v>
      </c>
      <c r="F202" s="55">
        <v>110.84490000000015</v>
      </c>
      <c r="G202" s="55">
        <v>23006.1240769205</v>
      </c>
      <c r="H202" s="56">
        <v>3.8899999999999997E-2</v>
      </c>
      <c r="I202" s="56">
        <v>8.0000000000000002E-3</v>
      </c>
      <c r="J202" s="56">
        <v>1.4E-3</v>
      </c>
    </row>
    <row r="203" spans="1:10">
      <c r="A203" t="s">
        <v>2673</v>
      </c>
      <c r="B203" t="s">
        <v>2674</v>
      </c>
      <c r="C203" t="s">
        <v>100</v>
      </c>
      <c r="D203" t="s">
        <v>2469</v>
      </c>
      <c r="E203" s="55">
        <v>494180.07</v>
      </c>
      <c r="F203" s="55">
        <v>133.55060000000014</v>
      </c>
      <c r="G203" s="55">
        <v>2393.7490869467802</v>
      </c>
      <c r="H203" s="56">
        <v>4.9399999999999999E-2</v>
      </c>
      <c r="I203" s="56">
        <v>8.0000000000000004E-4</v>
      </c>
      <c r="J203" s="56">
        <v>1E-4</v>
      </c>
    </row>
    <row r="204" spans="1:10">
      <c r="A204" t="s">
        <v>2675</v>
      </c>
      <c r="B204" t="s">
        <v>2676</v>
      </c>
      <c r="C204" t="s">
        <v>100</v>
      </c>
      <c r="D204" t="s">
        <v>2677</v>
      </c>
      <c r="E204" s="55">
        <v>5129448.2699999996</v>
      </c>
      <c r="F204" s="55">
        <v>100.19810000000017</v>
      </c>
      <c r="G204" s="55">
        <v>18641.364407371901</v>
      </c>
      <c r="H204" s="56">
        <v>1.03E-2</v>
      </c>
      <c r="I204" s="56">
        <v>6.4999999999999997E-3</v>
      </c>
      <c r="J204" s="56">
        <v>1.1000000000000001E-3</v>
      </c>
    </row>
    <row r="205" spans="1:10">
      <c r="A205" t="s">
        <v>2678</v>
      </c>
      <c r="B205" t="s">
        <v>2679</v>
      </c>
      <c r="C205" t="s">
        <v>100</v>
      </c>
      <c r="D205" t="s">
        <v>220</v>
      </c>
      <c r="E205" s="55">
        <v>811460</v>
      </c>
      <c r="F205" s="55">
        <v>113.12969999999996</v>
      </c>
      <c r="G205" s="55">
        <v>3329.5942101497399</v>
      </c>
      <c r="H205" s="56">
        <v>8.0000000000000004E-4</v>
      </c>
      <c r="I205" s="56">
        <v>1.1999999999999999E-3</v>
      </c>
      <c r="J205" s="56">
        <v>2.0000000000000001E-4</v>
      </c>
    </row>
    <row r="206" spans="1:10">
      <c r="A206" t="s">
        <v>2680</v>
      </c>
      <c r="B206" t="s">
        <v>2681</v>
      </c>
      <c r="C206" t="s">
        <v>100</v>
      </c>
      <c r="D206" t="s">
        <v>2682</v>
      </c>
      <c r="E206" s="55">
        <v>4487949.3</v>
      </c>
      <c r="F206" s="55">
        <v>140.64290000000022</v>
      </c>
      <c r="G206" s="55">
        <v>22893.558881022302</v>
      </c>
      <c r="H206" s="56">
        <v>4.99E-2</v>
      </c>
      <c r="I206" s="56">
        <v>8.0000000000000002E-3</v>
      </c>
      <c r="J206" s="56">
        <v>1.4E-3</v>
      </c>
    </row>
    <row r="207" spans="1:10">
      <c r="A207" t="s">
        <v>2683</v>
      </c>
      <c r="B207" t="s">
        <v>2684</v>
      </c>
      <c r="C207" t="s">
        <v>100</v>
      </c>
      <c r="D207" t="s">
        <v>2518</v>
      </c>
      <c r="E207" s="55">
        <v>2708144.83</v>
      </c>
      <c r="F207" s="55">
        <v>145.56210000000038</v>
      </c>
      <c r="G207" s="55">
        <v>14297.751825232899</v>
      </c>
      <c r="H207" s="56">
        <v>3.61E-2</v>
      </c>
      <c r="I207" s="56">
        <v>5.0000000000000001E-3</v>
      </c>
      <c r="J207" s="56">
        <v>8.9999999999999998E-4</v>
      </c>
    </row>
    <row r="208" spans="1:10">
      <c r="A208" t="s">
        <v>2685</v>
      </c>
      <c r="B208" t="s">
        <v>2686</v>
      </c>
      <c r="C208" t="s">
        <v>102</v>
      </c>
      <c r="D208" t="s">
        <v>2687</v>
      </c>
      <c r="E208" s="55">
        <v>4320976.3899999997</v>
      </c>
      <c r="F208" s="55">
        <v>93.620599999999968</v>
      </c>
      <c r="G208" s="55">
        <v>16228.2218473626</v>
      </c>
      <c r="H208" s="56">
        <v>1.6999999999999999E-3</v>
      </c>
      <c r="I208" s="56">
        <v>5.7000000000000002E-3</v>
      </c>
      <c r="J208" s="56">
        <v>1E-3</v>
      </c>
    </row>
    <row r="209" spans="1:10">
      <c r="A209" t="s">
        <v>2688</v>
      </c>
      <c r="B209" t="s">
        <v>2689</v>
      </c>
      <c r="C209" t="s">
        <v>102</v>
      </c>
      <c r="D209" t="s">
        <v>2690</v>
      </c>
      <c r="E209" s="55">
        <v>3639263.45</v>
      </c>
      <c r="F209" s="55">
        <v>25.115900000000018</v>
      </c>
      <c r="G209" s="55">
        <v>3666.7378670727298</v>
      </c>
      <c r="H209" s="56">
        <v>4.5499999999999999E-2</v>
      </c>
      <c r="I209" s="56">
        <v>1.2999999999999999E-3</v>
      </c>
      <c r="J209" s="56">
        <v>2.0000000000000001E-4</v>
      </c>
    </row>
    <row r="210" spans="1:10">
      <c r="A210" t="s">
        <v>2691</v>
      </c>
      <c r="B210" t="s">
        <v>2692</v>
      </c>
      <c r="C210" t="s">
        <v>102</v>
      </c>
      <c r="D210" t="s">
        <v>2693</v>
      </c>
      <c r="E210" s="55">
        <v>6390019</v>
      </c>
      <c r="F210" s="55">
        <v>117.49439999999986</v>
      </c>
      <c r="G210" s="55">
        <v>30118.7497437577</v>
      </c>
      <c r="H210" s="56">
        <v>5.33E-2</v>
      </c>
      <c r="I210" s="56">
        <v>1.0500000000000001E-2</v>
      </c>
      <c r="J210" s="56">
        <v>1.8E-3</v>
      </c>
    </row>
    <row r="211" spans="1:10">
      <c r="A211" t="s">
        <v>2694</v>
      </c>
      <c r="B211" t="s">
        <v>2695</v>
      </c>
      <c r="C211" t="s">
        <v>102</v>
      </c>
      <c r="D211" t="s">
        <v>2463</v>
      </c>
      <c r="E211" s="55">
        <v>1305038.8999999999</v>
      </c>
      <c r="F211" s="55">
        <v>112.74550000000006</v>
      </c>
      <c r="G211" s="55">
        <v>5902.5584545408001</v>
      </c>
      <c r="H211" s="56">
        <v>1E-4</v>
      </c>
      <c r="I211" s="56">
        <v>2.0999999999999999E-3</v>
      </c>
      <c r="J211" s="56">
        <v>4.0000000000000002E-4</v>
      </c>
    </row>
    <row r="212" spans="1:10">
      <c r="A212" t="s">
        <v>2696</v>
      </c>
      <c r="B212" t="s">
        <v>2697</v>
      </c>
      <c r="C212" t="s">
        <v>100</v>
      </c>
      <c r="D212" t="s">
        <v>575</v>
      </c>
      <c r="E212" s="55">
        <v>3837196.74</v>
      </c>
      <c r="F212" s="55">
        <v>149.96739999999977</v>
      </c>
      <c r="G212" s="55">
        <v>20871.731754870201</v>
      </c>
      <c r="H212" s="56">
        <v>6.4000000000000001E-2</v>
      </c>
      <c r="I212" s="56">
        <v>7.3000000000000001E-3</v>
      </c>
      <c r="J212" s="56">
        <v>1.2999999999999999E-3</v>
      </c>
    </row>
    <row r="213" spans="1:10">
      <c r="A213" t="s">
        <v>2698</v>
      </c>
      <c r="B213" t="s">
        <v>2699</v>
      </c>
      <c r="C213" t="s">
        <v>100</v>
      </c>
      <c r="D213" t="s">
        <v>2526</v>
      </c>
      <c r="E213" s="55">
        <v>661495.1</v>
      </c>
      <c r="F213" s="55">
        <v>78.764499999999813</v>
      </c>
      <c r="G213" s="55">
        <v>1889.7515382592601</v>
      </c>
      <c r="H213" s="56">
        <v>4.0000000000000002E-4</v>
      </c>
      <c r="I213" s="56">
        <v>6.9999999999999999E-4</v>
      </c>
      <c r="J213" s="56">
        <v>1E-4</v>
      </c>
    </row>
    <row r="214" spans="1:10">
      <c r="A214" t="s">
        <v>2700</v>
      </c>
      <c r="B214" t="s">
        <v>2701</v>
      </c>
      <c r="C214" t="s">
        <v>104</v>
      </c>
      <c r="D214" t="s">
        <v>495</v>
      </c>
      <c r="E214" s="55">
        <v>3655190.34</v>
      </c>
      <c r="F214" s="55">
        <v>101.83749999999992</v>
      </c>
      <c r="G214" s="55">
        <v>17200.627735754701</v>
      </c>
      <c r="H214" s="56">
        <v>2.81E-2</v>
      </c>
      <c r="I214" s="56">
        <v>6.0000000000000001E-3</v>
      </c>
      <c r="J214" s="56">
        <v>1E-3</v>
      </c>
    </row>
    <row r="215" spans="1:10">
      <c r="A215" t="s">
        <v>2702</v>
      </c>
      <c r="B215" t="s">
        <v>2703</v>
      </c>
      <c r="C215" t="s">
        <v>102</v>
      </c>
      <c r="D215" t="s">
        <v>2704</v>
      </c>
      <c r="E215" s="55">
        <v>4672089.6900000004</v>
      </c>
      <c r="F215" s="55">
        <v>103.09719999999993</v>
      </c>
      <c r="G215" s="55">
        <v>19323.049413876499</v>
      </c>
      <c r="H215" s="56">
        <v>0.1038</v>
      </c>
      <c r="I215" s="56">
        <v>6.7999999999999996E-3</v>
      </c>
      <c r="J215" s="56">
        <v>1.1999999999999999E-3</v>
      </c>
    </row>
    <row r="216" spans="1:10">
      <c r="A216" t="s">
        <v>2705</v>
      </c>
      <c r="B216" t="s">
        <v>2706</v>
      </c>
      <c r="C216" t="s">
        <v>100</v>
      </c>
      <c r="D216" t="s">
        <v>2707</v>
      </c>
      <c r="E216" s="55">
        <v>1902704.53</v>
      </c>
      <c r="F216" s="55">
        <v>1E-4</v>
      </c>
      <c r="G216" s="55">
        <v>6.9011093303099997E-3</v>
      </c>
      <c r="H216" s="56">
        <v>5.8999999999999999E-3</v>
      </c>
      <c r="I216" s="56">
        <v>0</v>
      </c>
      <c r="J216" s="56">
        <v>0</v>
      </c>
    </row>
    <row r="217" spans="1:10">
      <c r="A217" t="s">
        <v>2708</v>
      </c>
      <c r="B217" t="s">
        <v>2709</v>
      </c>
      <c r="C217" t="s">
        <v>100</v>
      </c>
      <c r="D217" t="s">
        <v>2710</v>
      </c>
      <c r="E217" s="55">
        <v>4543555.51</v>
      </c>
      <c r="F217" s="55">
        <v>79.245099999999866</v>
      </c>
      <c r="G217" s="55">
        <v>13059.177104739299</v>
      </c>
      <c r="H217" s="56">
        <v>1.8E-3</v>
      </c>
      <c r="I217" s="56">
        <v>4.5999999999999999E-3</v>
      </c>
      <c r="J217" s="56">
        <v>8.0000000000000004E-4</v>
      </c>
    </row>
    <row r="218" spans="1:10">
      <c r="A218" t="s">
        <v>2711</v>
      </c>
      <c r="B218" t="s">
        <v>2712</v>
      </c>
      <c r="C218" t="s">
        <v>100</v>
      </c>
      <c r="D218" t="s">
        <v>2713</v>
      </c>
      <c r="E218" s="55">
        <v>2221104.33</v>
      </c>
      <c r="F218" s="55">
        <v>169.0119000000002</v>
      </c>
      <c r="G218" s="55">
        <v>13615.5063918011</v>
      </c>
      <c r="H218" s="56">
        <v>4.5600000000000002E-2</v>
      </c>
      <c r="I218" s="56">
        <v>4.7999999999999996E-3</v>
      </c>
      <c r="J218" s="56">
        <v>8.0000000000000004E-4</v>
      </c>
    </row>
    <row r="219" spans="1:10">
      <c r="A219" t="s">
        <v>2714</v>
      </c>
      <c r="B219" t="s">
        <v>2715</v>
      </c>
      <c r="C219" t="s">
        <v>100</v>
      </c>
      <c r="D219" t="s">
        <v>2716</v>
      </c>
      <c r="E219" s="55">
        <v>2617658.92</v>
      </c>
      <c r="F219" s="55">
        <v>262.4916000000004</v>
      </c>
      <c r="G219" s="55">
        <v>24921.6058530472</v>
      </c>
      <c r="H219" s="56">
        <v>5.9700000000000003E-2</v>
      </c>
      <c r="I219" s="56">
        <v>8.6999999999999994E-3</v>
      </c>
      <c r="J219" s="56">
        <v>1.5E-3</v>
      </c>
    </row>
    <row r="220" spans="1:10">
      <c r="A220" t="s">
        <v>2717</v>
      </c>
      <c r="B220" t="s">
        <v>2718</v>
      </c>
      <c r="C220" t="s">
        <v>102</v>
      </c>
      <c r="D220" t="s">
        <v>2719</v>
      </c>
      <c r="E220" s="55">
        <v>4785196.88</v>
      </c>
      <c r="F220" s="55">
        <v>63.56479999999975</v>
      </c>
      <c r="G220" s="55">
        <v>12202.087035098901</v>
      </c>
      <c r="H220" s="56">
        <v>3.2000000000000002E-3</v>
      </c>
      <c r="I220" s="56">
        <v>4.3E-3</v>
      </c>
      <c r="J220" s="56">
        <v>6.9999999999999999E-4</v>
      </c>
    </row>
    <row r="221" spans="1:10">
      <c r="A221" t="s">
        <v>2720</v>
      </c>
      <c r="B221" t="s">
        <v>2721</v>
      </c>
      <c r="C221" t="s">
        <v>100</v>
      </c>
      <c r="D221" t="s">
        <v>2448</v>
      </c>
      <c r="E221" s="55">
        <v>3652750</v>
      </c>
      <c r="F221" s="55">
        <v>102.94210000000034</v>
      </c>
      <c r="G221" s="55">
        <v>13638.3090819593</v>
      </c>
      <c r="H221" s="56">
        <v>2.0000000000000001E-4</v>
      </c>
      <c r="I221" s="56">
        <v>4.7999999999999996E-3</v>
      </c>
      <c r="J221" s="56">
        <v>8.0000000000000004E-4</v>
      </c>
    </row>
    <row r="222" spans="1:10">
      <c r="A222" t="s">
        <v>2722</v>
      </c>
      <c r="B222" t="s">
        <v>2723</v>
      </c>
      <c r="C222" t="s">
        <v>100</v>
      </c>
      <c r="D222" t="s">
        <v>2724</v>
      </c>
      <c r="E222" s="55">
        <v>7140493.9900000002</v>
      </c>
      <c r="F222" s="55">
        <v>119.07480000000004</v>
      </c>
      <c r="G222" s="55">
        <v>30838.672456691598</v>
      </c>
      <c r="H222" s="56">
        <v>5.9999999999999995E-4</v>
      </c>
      <c r="I222" s="56">
        <v>1.0800000000000001E-2</v>
      </c>
      <c r="J222" s="56">
        <v>1.9E-3</v>
      </c>
    </row>
    <row r="223" spans="1:10">
      <c r="A223" t="s">
        <v>2725</v>
      </c>
      <c r="B223" t="s">
        <v>2726</v>
      </c>
      <c r="C223" t="s">
        <v>100</v>
      </c>
      <c r="D223" t="s">
        <v>2727</v>
      </c>
      <c r="E223" s="55">
        <v>4460287.88</v>
      </c>
      <c r="F223" s="55">
        <v>106.55719999999991</v>
      </c>
      <c r="G223" s="55">
        <v>17238.252819397901</v>
      </c>
      <c r="H223" s="56">
        <v>5.9999999999999995E-4</v>
      </c>
      <c r="I223" s="56">
        <v>6.0000000000000001E-3</v>
      </c>
      <c r="J223" s="56">
        <v>1E-3</v>
      </c>
    </row>
    <row r="224" spans="1:10">
      <c r="A224" t="s">
        <v>2728</v>
      </c>
      <c r="B224" t="s">
        <v>2729</v>
      </c>
      <c r="C224" t="s">
        <v>100</v>
      </c>
      <c r="D224" t="s">
        <v>2730</v>
      </c>
      <c r="E224" s="55">
        <v>3727965.85</v>
      </c>
      <c r="F224" s="55">
        <v>98.19870000000023</v>
      </c>
      <c r="G224" s="55">
        <v>13277.7723821491</v>
      </c>
      <c r="H224" s="56">
        <v>4.9700000000000001E-2</v>
      </c>
      <c r="I224" s="56">
        <v>4.5999999999999999E-3</v>
      </c>
      <c r="J224" s="56">
        <v>8.0000000000000004E-4</v>
      </c>
    </row>
    <row r="225" spans="1:10">
      <c r="A225" t="s">
        <v>2731</v>
      </c>
      <c r="B225" t="s">
        <v>2732</v>
      </c>
      <c r="C225" t="s">
        <v>102</v>
      </c>
      <c r="D225" t="s">
        <v>2733</v>
      </c>
      <c r="E225" s="55">
        <v>4076641.72</v>
      </c>
      <c r="F225" s="55">
        <v>56.141299999999973</v>
      </c>
      <c r="G225" s="55">
        <v>9181.2673158336602</v>
      </c>
      <c r="H225" s="56">
        <v>9.8900000000000002E-2</v>
      </c>
      <c r="I225" s="56">
        <v>3.2000000000000002E-3</v>
      </c>
      <c r="J225" s="56">
        <v>5.9999999999999995E-4</v>
      </c>
    </row>
    <row r="226" spans="1:10">
      <c r="A226" t="s">
        <v>2734</v>
      </c>
      <c r="B226" t="s">
        <v>2735</v>
      </c>
      <c r="C226" t="s">
        <v>102</v>
      </c>
      <c r="D226" t="s">
        <v>2736</v>
      </c>
      <c r="E226" s="55">
        <v>2115771.39</v>
      </c>
      <c r="F226" s="55">
        <v>147.37079999999972</v>
      </c>
      <c r="G226" s="55">
        <v>12508.2860334503</v>
      </c>
      <c r="H226" s="56">
        <v>1.8E-3</v>
      </c>
      <c r="I226" s="56">
        <v>4.4000000000000003E-3</v>
      </c>
      <c r="J226" s="56">
        <v>8.0000000000000004E-4</v>
      </c>
    </row>
    <row r="227" spans="1:10">
      <c r="A227" t="s">
        <v>2737</v>
      </c>
      <c r="B227" t="s">
        <v>2738</v>
      </c>
      <c r="C227" t="s">
        <v>100</v>
      </c>
      <c r="D227" t="s">
        <v>2739</v>
      </c>
      <c r="E227" s="55">
        <v>1333059.95</v>
      </c>
      <c r="F227" s="55">
        <v>93.287300000000045</v>
      </c>
      <c r="G227" s="55">
        <v>4510.4488271887403</v>
      </c>
      <c r="H227" s="56">
        <v>4.9399999999999999E-2</v>
      </c>
      <c r="I227" s="56">
        <v>1.6000000000000001E-3</v>
      </c>
      <c r="J227" s="56">
        <v>2.9999999999999997E-4</v>
      </c>
    </row>
    <row r="228" spans="1:10">
      <c r="A228" t="s">
        <v>2740</v>
      </c>
      <c r="B228" t="s">
        <v>2741</v>
      </c>
      <c r="C228" t="s">
        <v>100</v>
      </c>
      <c r="D228" t="s">
        <v>2742</v>
      </c>
      <c r="E228" s="55">
        <v>2016560</v>
      </c>
      <c r="F228" s="55">
        <v>94.783000000000001</v>
      </c>
      <c r="G228" s="55">
        <v>6932.4884470296001</v>
      </c>
      <c r="H228" s="56">
        <v>3.0099999999999998E-2</v>
      </c>
      <c r="I228" s="56">
        <v>2.3999999999999998E-3</v>
      </c>
      <c r="J228" s="56">
        <v>4.0000000000000002E-4</v>
      </c>
    </row>
    <row r="229" spans="1:10">
      <c r="A229" t="s">
        <v>2743</v>
      </c>
      <c r="B229" t="s">
        <v>2744</v>
      </c>
      <c r="C229" t="s">
        <v>100</v>
      </c>
      <c r="D229" t="s">
        <v>590</v>
      </c>
      <c r="E229" s="55">
        <v>3470511.57</v>
      </c>
      <c r="F229" s="55">
        <v>94.793299999999959</v>
      </c>
      <c r="G229" s="55">
        <v>11932.1497346956</v>
      </c>
      <c r="H229" s="56">
        <v>7.5399999999999995E-2</v>
      </c>
      <c r="I229" s="56">
        <v>4.1999999999999997E-3</v>
      </c>
      <c r="J229" s="56">
        <v>6.9999999999999999E-4</v>
      </c>
    </row>
    <row r="230" spans="1:10">
      <c r="A230" t="s">
        <v>2745</v>
      </c>
      <c r="B230" t="s">
        <v>2746</v>
      </c>
      <c r="C230" t="s">
        <v>102</v>
      </c>
      <c r="D230" t="s">
        <v>2747</v>
      </c>
      <c r="E230" s="55">
        <v>3815832.17</v>
      </c>
      <c r="F230" s="55">
        <v>0.15139999999999995</v>
      </c>
      <c r="G230" s="55">
        <v>23.175694792422401</v>
      </c>
      <c r="H230" s="56">
        <v>6.3E-2</v>
      </c>
      <c r="I230" s="56">
        <v>0</v>
      </c>
      <c r="J230" s="56">
        <v>0</v>
      </c>
    </row>
    <row r="231" spans="1:10">
      <c r="A231" t="s">
        <v>2748</v>
      </c>
      <c r="B231" t="s">
        <v>2749</v>
      </c>
      <c r="C231" t="s">
        <v>102</v>
      </c>
      <c r="D231" t="s">
        <v>2750</v>
      </c>
      <c r="E231" s="55">
        <v>3899966.28</v>
      </c>
      <c r="F231" s="55">
        <v>10.066399999999986</v>
      </c>
      <c r="G231" s="55">
        <v>1574.8988224247601</v>
      </c>
      <c r="H231" s="56">
        <v>9.4E-2</v>
      </c>
      <c r="I231" s="56">
        <v>5.9999999999999995E-4</v>
      </c>
      <c r="J231" s="56">
        <v>1E-4</v>
      </c>
    </row>
    <row r="232" spans="1:10">
      <c r="A232" t="s">
        <v>2751</v>
      </c>
      <c r="B232" t="s">
        <v>2752</v>
      </c>
      <c r="C232" t="s">
        <v>102</v>
      </c>
      <c r="D232" t="s">
        <v>2753</v>
      </c>
      <c r="E232" s="55">
        <v>4109709.63</v>
      </c>
      <c r="F232" s="55">
        <v>89.927699999999902</v>
      </c>
      <c r="G232" s="55">
        <v>14825.9402889745</v>
      </c>
      <c r="H232" s="56">
        <v>3.7400000000000003E-2</v>
      </c>
      <c r="I232" s="56">
        <v>5.1999999999999998E-3</v>
      </c>
      <c r="J232" s="56">
        <v>8.9999999999999998E-4</v>
      </c>
    </row>
    <row r="233" spans="1:10">
      <c r="A233" t="s">
        <v>2754</v>
      </c>
      <c r="B233" t="s">
        <v>2755</v>
      </c>
      <c r="C233" t="s">
        <v>102</v>
      </c>
      <c r="D233" t="s">
        <v>2756</v>
      </c>
      <c r="E233" s="55">
        <v>9769027.2599999998</v>
      </c>
      <c r="F233" s="55">
        <v>101.80059999999993</v>
      </c>
      <c r="G233" s="55">
        <v>39895.074628406401</v>
      </c>
      <c r="H233" s="56">
        <v>1.1000000000000001E-3</v>
      </c>
      <c r="I233" s="56">
        <v>1.4E-2</v>
      </c>
      <c r="J233" s="56">
        <v>2.3999999999999998E-3</v>
      </c>
    </row>
    <row r="234" spans="1:10">
      <c r="A234" t="s">
        <v>2757</v>
      </c>
      <c r="B234" t="s">
        <v>2758</v>
      </c>
      <c r="C234" t="s">
        <v>100</v>
      </c>
      <c r="D234" t="s">
        <v>2759</v>
      </c>
      <c r="E234" s="55">
        <v>5054961.95</v>
      </c>
      <c r="F234" s="55">
        <v>101.47490000000003</v>
      </c>
      <c r="G234" s="55">
        <v>18604.760276444598</v>
      </c>
      <c r="H234" s="56">
        <v>1.2999999999999999E-3</v>
      </c>
      <c r="I234" s="56">
        <v>6.4999999999999997E-3</v>
      </c>
      <c r="J234" s="56">
        <v>1.1000000000000001E-3</v>
      </c>
    </row>
    <row r="235" spans="1:10">
      <c r="A235" t="s">
        <v>2760</v>
      </c>
      <c r="B235" t="s">
        <v>2761</v>
      </c>
      <c r="C235" t="s">
        <v>100</v>
      </c>
      <c r="D235" t="s">
        <v>2453</v>
      </c>
      <c r="E235" s="55">
        <v>10.09</v>
      </c>
      <c r="F235" s="55">
        <v>140167.92249999999</v>
      </c>
      <c r="G235" s="55">
        <v>51.296455640166798</v>
      </c>
      <c r="H235" s="56">
        <v>0</v>
      </c>
      <c r="I235" s="56">
        <v>0</v>
      </c>
      <c r="J235" s="56">
        <v>0</v>
      </c>
    </row>
    <row r="236" spans="1:10">
      <c r="A236" t="s">
        <v>2762</v>
      </c>
      <c r="B236" t="s">
        <v>2763</v>
      </c>
      <c r="C236" t="s">
        <v>102</v>
      </c>
      <c r="D236" t="s">
        <v>2764</v>
      </c>
      <c r="E236" s="55">
        <v>2999751.76</v>
      </c>
      <c r="F236" s="55">
        <v>110.31339999999963</v>
      </c>
      <c r="G236" s="55">
        <v>13274.8985186963</v>
      </c>
      <c r="H236" s="56">
        <v>2.4E-2</v>
      </c>
      <c r="I236" s="56">
        <v>4.5999999999999999E-3</v>
      </c>
      <c r="J236" s="56">
        <v>8.0000000000000004E-4</v>
      </c>
    </row>
    <row r="237" spans="1:10">
      <c r="A237" t="s">
        <v>2765</v>
      </c>
      <c r="B237" t="s">
        <v>2766</v>
      </c>
      <c r="C237" t="s">
        <v>100</v>
      </c>
      <c r="D237" t="s">
        <v>2767</v>
      </c>
      <c r="E237" s="55">
        <v>4044188.36</v>
      </c>
      <c r="F237" s="55">
        <v>63.939500000000002</v>
      </c>
      <c r="G237" s="55">
        <v>9378.8192522358604</v>
      </c>
      <c r="H237" s="56">
        <v>4.0399999999999998E-2</v>
      </c>
      <c r="I237" s="56">
        <v>3.3E-3</v>
      </c>
      <c r="J237" s="56">
        <v>5.9999999999999995E-4</v>
      </c>
    </row>
    <row r="238" spans="1:10">
      <c r="A238" t="s">
        <v>2768</v>
      </c>
      <c r="B238" t="s">
        <v>2769</v>
      </c>
      <c r="C238" t="s">
        <v>100</v>
      </c>
      <c r="D238" t="s">
        <v>2359</v>
      </c>
      <c r="E238" s="55">
        <v>3718531.85</v>
      </c>
      <c r="F238" s="55">
        <v>69.455799999999982</v>
      </c>
      <c r="G238" s="55">
        <v>9367.5836340264304</v>
      </c>
      <c r="H238" s="56">
        <v>9.2999999999999999E-2</v>
      </c>
      <c r="I238" s="56">
        <v>3.3E-3</v>
      </c>
      <c r="J238" s="56">
        <v>5.9999999999999995E-4</v>
      </c>
    </row>
    <row r="239" spans="1:10">
      <c r="A239" t="s">
        <v>2770</v>
      </c>
      <c r="B239" t="s">
        <v>2771</v>
      </c>
      <c r="C239" t="s">
        <v>100</v>
      </c>
      <c r="D239" t="s">
        <v>2772</v>
      </c>
      <c r="E239" s="55">
        <v>4826112.1399999997</v>
      </c>
      <c r="F239" s="55">
        <v>1E-4</v>
      </c>
      <c r="G239" s="55">
        <v>1.7504308731780001E-2</v>
      </c>
      <c r="H239" s="56">
        <v>1.12E-2</v>
      </c>
      <c r="I239" s="56">
        <v>0</v>
      </c>
      <c r="J239" s="56">
        <v>0</v>
      </c>
    </row>
    <row r="240" spans="1:10">
      <c r="A240" t="s">
        <v>2773</v>
      </c>
      <c r="B240" t="s">
        <v>2774</v>
      </c>
      <c r="C240" t="s">
        <v>100</v>
      </c>
      <c r="D240" t="s">
        <v>2775</v>
      </c>
      <c r="E240" s="55">
        <v>5873738.3300000001</v>
      </c>
      <c r="F240" s="55">
        <v>51.216400000000107</v>
      </c>
      <c r="G240" s="55">
        <v>10911.166912553301</v>
      </c>
      <c r="H240" s="56">
        <v>3.9199999999999999E-2</v>
      </c>
      <c r="I240" s="56">
        <v>3.8E-3</v>
      </c>
      <c r="J240" s="56">
        <v>6.9999999999999999E-4</v>
      </c>
    </row>
    <row r="241" spans="1:10">
      <c r="A241" t="s">
        <v>2776</v>
      </c>
      <c r="B241" t="s">
        <v>2777</v>
      </c>
      <c r="C241" t="s">
        <v>100</v>
      </c>
      <c r="D241" t="s">
        <v>2778</v>
      </c>
      <c r="E241" s="55">
        <v>475915.47</v>
      </c>
      <c r="F241" s="55">
        <v>102</v>
      </c>
      <c r="G241" s="55">
        <v>1760.6683178838</v>
      </c>
      <c r="H241" s="56">
        <v>8.8999999999999996E-2</v>
      </c>
      <c r="I241" s="56">
        <v>5.9999999999999995E-4</v>
      </c>
      <c r="J241" s="56">
        <v>1E-4</v>
      </c>
    </row>
    <row r="242" spans="1:10">
      <c r="A242" t="s">
        <v>2779</v>
      </c>
      <c r="B242" t="s">
        <v>2780</v>
      </c>
      <c r="C242" t="s">
        <v>100</v>
      </c>
      <c r="D242" t="s">
        <v>2188</v>
      </c>
      <c r="E242" s="55">
        <v>790624.19</v>
      </c>
      <c r="F242" s="55">
        <v>100.59700000000014</v>
      </c>
      <c r="G242" s="55">
        <v>2884.7134729346699</v>
      </c>
      <c r="H242" s="56">
        <v>5.1999999999999998E-2</v>
      </c>
      <c r="I242" s="56">
        <v>1E-3</v>
      </c>
      <c r="J242" s="56">
        <v>2.0000000000000001E-4</v>
      </c>
    </row>
    <row r="243" spans="1:10">
      <c r="A243" t="s">
        <v>2781</v>
      </c>
      <c r="B243" t="s">
        <v>2782</v>
      </c>
      <c r="C243" t="s">
        <v>100</v>
      </c>
      <c r="D243" t="s">
        <v>2783</v>
      </c>
      <c r="E243" s="55">
        <v>20184490.559999999</v>
      </c>
      <c r="F243" s="55">
        <v>134.79830000000013</v>
      </c>
      <c r="G243" s="55">
        <v>98684.685952486398</v>
      </c>
      <c r="H243" s="56">
        <v>1.1000000000000001E-3</v>
      </c>
      <c r="I243" s="56">
        <v>3.4500000000000003E-2</v>
      </c>
      <c r="J243" s="56">
        <v>6.0000000000000001E-3</v>
      </c>
    </row>
    <row r="244" spans="1:10">
      <c r="A244" t="s">
        <v>2784</v>
      </c>
      <c r="B244" t="s">
        <v>2785</v>
      </c>
      <c r="C244" t="s">
        <v>100</v>
      </c>
      <c r="D244" t="s">
        <v>2736</v>
      </c>
      <c r="E244" s="55">
        <v>8327694</v>
      </c>
      <c r="F244" s="55">
        <v>66.516999999999882</v>
      </c>
      <c r="G244" s="55">
        <v>20091.1579546135</v>
      </c>
      <c r="H244" s="56">
        <v>2.0999999999999999E-3</v>
      </c>
      <c r="I244" s="56">
        <v>7.0000000000000001E-3</v>
      </c>
      <c r="J244" s="56">
        <v>1.1999999999999999E-3</v>
      </c>
    </row>
    <row r="245" spans="1:10">
      <c r="A245" t="s">
        <v>2786</v>
      </c>
      <c r="B245" t="s">
        <v>2787</v>
      </c>
      <c r="C245" t="s">
        <v>100</v>
      </c>
      <c r="D245" t="s">
        <v>2788</v>
      </c>
      <c r="E245" s="55">
        <v>1239933.6599999999</v>
      </c>
      <c r="F245" s="55">
        <v>108.30460000000008</v>
      </c>
      <c r="G245" s="55">
        <v>4870.7171267717604</v>
      </c>
      <c r="H245" s="56">
        <v>2.5000000000000001E-3</v>
      </c>
      <c r="I245" s="56">
        <v>1.6999999999999999E-3</v>
      </c>
      <c r="J245" s="56">
        <v>2.9999999999999997E-4</v>
      </c>
    </row>
    <row r="246" spans="1:10">
      <c r="A246" t="s">
        <v>2789</v>
      </c>
      <c r="B246" t="s">
        <v>2790</v>
      </c>
      <c r="C246" t="s">
        <v>100</v>
      </c>
      <c r="D246" t="s">
        <v>2791</v>
      </c>
      <c r="E246" s="55">
        <v>1178782.72</v>
      </c>
      <c r="F246" s="55">
        <v>115.38089999999998</v>
      </c>
      <c r="G246" s="55">
        <v>4933.0468339769996</v>
      </c>
      <c r="H246" s="56">
        <v>2.3E-3</v>
      </c>
      <c r="I246" s="56">
        <v>1.6999999999999999E-3</v>
      </c>
      <c r="J246" s="56">
        <v>2.9999999999999997E-4</v>
      </c>
    </row>
    <row r="247" spans="1:10">
      <c r="A247" t="s">
        <v>2792</v>
      </c>
      <c r="B247" t="s">
        <v>2793</v>
      </c>
      <c r="C247" t="s">
        <v>100</v>
      </c>
      <c r="D247" t="s">
        <v>2794</v>
      </c>
      <c r="E247" s="55">
        <v>963793.72</v>
      </c>
      <c r="F247" s="55">
        <v>104.8687000000001</v>
      </c>
      <c r="G247" s="55">
        <v>3665.8739859551401</v>
      </c>
      <c r="H247" s="56">
        <v>3.8999999999999998E-3</v>
      </c>
      <c r="I247" s="56">
        <v>1.2999999999999999E-3</v>
      </c>
      <c r="J247" s="56">
        <v>2.0000000000000001E-4</v>
      </c>
    </row>
    <row r="248" spans="1:10">
      <c r="A248" t="s">
        <v>2795</v>
      </c>
      <c r="B248" t="s">
        <v>2796</v>
      </c>
      <c r="C248" t="s">
        <v>100</v>
      </c>
      <c r="D248" t="s">
        <v>2170</v>
      </c>
      <c r="E248" s="55">
        <v>308223.01</v>
      </c>
      <c r="F248" s="55">
        <v>100.47719999999978</v>
      </c>
      <c r="G248" s="55">
        <v>1123.25959468889</v>
      </c>
      <c r="H248" s="56">
        <v>2.0999999999999999E-3</v>
      </c>
      <c r="I248" s="56">
        <v>4.0000000000000002E-4</v>
      </c>
      <c r="J248" s="56">
        <v>1E-4</v>
      </c>
    </row>
    <row r="249" spans="1:10">
      <c r="A249" t="s">
        <v>2797</v>
      </c>
      <c r="B249" t="s">
        <v>2798</v>
      </c>
      <c r="C249" t="s">
        <v>100</v>
      </c>
      <c r="D249" t="s">
        <v>2799</v>
      </c>
      <c r="E249" s="55">
        <v>3516745.17</v>
      </c>
      <c r="F249" s="55">
        <v>98.696700000000433</v>
      </c>
      <c r="G249" s="55">
        <v>12588.995757333299</v>
      </c>
      <c r="H249" s="56">
        <v>4.7000000000000002E-3</v>
      </c>
      <c r="I249" s="56">
        <v>4.4000000000000003E-3</v>
      </c>
      <c r="J249" s="56">
        <v>8.0000000000000004E-4</v>
      </c>
    </row>
    <row r="250" spans="1:10">
      <c r="A250" t="s">
        <v>2800</v>
      </c>
      <c r="B250" t="s">
        <v>2801</v>
      </c>
      <c r="C250" t="s">
        <v>100</v>
      </c>
      <c r="D250" t="s">
        <v>2802</v>
      </c>
      <c r="E250" s="55">
        <v>62926.879999999997</v>
      </c>
      <c r="F250" s="55">
        <v>82.37619999999994</v>
      </c>
      <c r="G250" s="55">
        <v>188.011973939325</v>
      </c>
      <c r="H250" s="56">
        <v>5.9999999999999995E-4</v>
      </c>
      <c r="I250" s="56">
        <v>1E-4</v>
      </c>
      <c r="J250" s="56">
        <v>0</v>
      </c>
    </row>
    <row r="251" spans="1:10">
      <c r="A251" t="s">
        <v>2803</v>
      </c>
      <c r="B251" t="s">
        <v>2804</v>
      </c>
      <c r="C251" t="s">
        <v>100</v>
      </c>
      <c r="D251" t="s">
        <v>2805</v>
      </c>
      <c r="E251" s="55">
        <v>6301067.6600000001</v>
      </c>
      <c r="F251" s="55">
        <v>103.92870000000005</v>
      </c>
      <c r="G251" s="55">
        <v>23751.8364166096</v>
      </c>
      <c r="H251" s="56">
        <v>1.8E-3</v>
      </c>
      <c r="I251" s="56">
        <v>8.3000000000000001E-3</v>
      </c>
      <c r="J251" s="56">
        <v>1.4E-3</v>
      </c>
    </row>
    <row r="252" spans="1:10">
      <c r="A252" t="s">
        <v>2806</v>
      </c>
      <c r="B252" t="s">
        <v>2807</v>
      </c>
      <c r="C252" t="s">
        <v>102</v>
      </c>
      <c r="D252" t="s">
        <v>2526</v>
      </c>
      <c r="E252" s="55">
        <v>7403388</v>
      </c>
      <c r="F252" s="55">
        <v>119.62189999999984</v>
      </c>
      <c r="G252" s="55">
        <v>35527.024011211601</v>
      </c>
      <c r="H252" s="56">
        <v>1.23E-2</v>
      </c>
      <c r="I252" s="56">
        <v>1.24E-2</v>
      </c>
      <c r="J252" s="56">
        <v>2.2000000000000001E-3</v>
      </c>
    </row>
    <row r="253" spans="1:10">
      <c r="A253" t="s">
        <v>2808</v>
      </c>
      <c r="B253" t="s">
        <v>2809</v>
      </c>
      <c r="C253" t="s">
        <v>100</v>
      </c>
      <c r="D253" t="s">
        <v>2469</v>
      </c>
      <c r="E253" s="55">
        <v>1010773.47</v>
      </c>
      <c r="F253" s="55">
        <v>143.20389999999995</v>
      </c>
      <c r="G253" s="55">
        <v>5249.9629149277298</v>
      </c>
      <c r="H253" s="56">
        <v>0</v>
      </c>
      <c r="I253" s="56">
        <v>1.8E-3</v>
      </c>
      <c r="J253" s="56">
        <v>2.9999999999999997E-4</v>
      </c>
    </row>
    <row r="254" spans="1:10">
      <c r="A254" t="s">
        <v>2810</v>
      </c>
      <c r="B254" t="s">
        <v>2811</v>
      </c>
      <c r="C254" t="s">
        <v>104</v>
      </c>
      <c r="D254" t="s">
        <v>2812</v>
      </c>
      <c r="E254" s="55">
        <v>1034609.16</v>
      </c>
      <c r="F254" s="55">
        <v>100.59670000000004</v>
      </c>
      <c r="G254" s="55">
        <v>4809.3526530082399</v>
      </c>
      <c r="H254" s="56">
        <v>4.1000000000000003E-3</v>
      </c>
      <c r="I254" s="56">
        <v>1.6999999999999999E-3</v>
      </c>
      <c r="J254" s="56">
        <v>2.9999999999999997E-4</v>
      </c>
    </row>
    <row r="255" spans="1:10">
      <c r="A255" t="s">
        <v>2813</v>
      </c>
      <c r="B255" t="s">
        <v>2814</v>
      </c>
      <c r="C255" t="s">
        <v>100</v>
      </c>
      <c r="D255" t="s">
        <v>2815</v>
      </c>
      <c r="E255" s="55">
        <v>5980636.1200000001</v>
      </c>
      <c r="F255" s="55">
        <v>98.753500000000216</v>
      </c>
      <c r="G255" s="55">
        <v>21421.3793290018</v>
      </c>
      <c r="H255" s="56">
        <v>2.3900000000000001E-2</v>
      </c>
      <c r="I255" s="56">
        <v>7.4999999999999997E-3</v>
      </c>
      <c r="J255" s="56">
        <v>1.2999999999999999E-3</v>
      </c>
    </row>
    <row r="256" spans="1:10">
      <c r="A256" t="s">
        <v>2816</v>
      </c>
      <c r="B256" t="s">
        <v>2817</v>
      </c>
      <c r="C256" t="s">
        <v>100</v>
      </c>
      <c r="D256" t="s">
        <v>2818</v>
      </c>
      <c r="E256" s="55">
        <v>4133369</v>
      </c>
      <c r="F256" s="55">
        <v>110.04080000000017</v>
      </c>
      <c r="G256" s="55">
        <v>16497.018924880202</v>
      </c>
      <c r="H256" s="56">
        <v>2.9999999999999997E-4</v>
      </c>
      <c r="I256" s="56">
        <v>5.7999999999999996E-3</v>
      </c>
      <c r="J256" s="56">
        <v>1E-3</v>
      </c>
    </row>
    <row r="257" spans="1:10">
      <c r="A257" t="s">
        <v>2819</v>
      </c>
      <c r="B257" t="s">
        <v>2820</v>
      </c>
      <c r="C257" t="s">
        <v>100</v>
      </c>
      <c r="D257" t="s">
        <v>220</v>
      </c>
      <c r="E257" s="55">
        <v>1525291</v>
      </c>
      <c r="F257" s="55">
        <v>29.631699999999981</v>
      </c>
      <c r="G257" s="55">
        <v>1639.2939323268699</v>
      </c>
      <c r="H257" s="56">
        <v>3.0499999999999999E-2</v>
      </c>
      <c r="I257" s="56">
        <v>5.9999999999999995E-4</v>
      </c>
      <c r="J257" s="56">
        <v>1E-4</v>
      </c>
    </row>
    <row r="258" spans="1:10">
      <c r="A258" t="s">
        <v>2821</v>
      </c>
      <c r="B258" t="s">
        <v>2822</v>
      </c>
      <c r="C258" t="s">
        <v>100</v>
      </c>
      <c r="D258" t="s">
        <v>2823</v>
      </c>
      <c r="E258" s="55">
        <v>884690.5</v>
      </c>
      <c r="F258" s="55">
        <v>98.227999999999994</v>
      </c>
      <c r="G258" s="55">
        <v>3151.9129958011799</v>
      </c>
      <c r="H258" s="56">
        <v>1.2999999999999999E-3</v>
      </c>
      <c r="I258" s="56">
        <v>1.1000000000000001E-3</v>
      </c>
      <c r="J258" s="56">
        <v>2.0000000000000001E-4</v>
      </c>
    </row>
    <row r="259" spans="1:10">
      <c r="A259" t="s">
        <v>2824</v>
      </c>
      <c r="B259" t="s">
        <v>2825</v>
      </c>
      <c r="C259" t="s">
        <v>107</v>
      </c>
      <c r="D259" t="s">
        <v>2826</v>
      </c>
      <c r="E259" s="55">
        <v>6679628.75</v>
      </c>
      <c r="F259" s="55">
        <v>102.72450000000001</v>
      </c>
      <c r="G259" s="55">
        <v>16984.556191922598</v>
      </c>
      <c r="H259" s="56">
        <v>1.03E-2</v>
      </c>
      <c r="I259" s="56">
        <v>5.8999999999999999E-3</v>
      </c>
      <c r="J259" s="56">
        <v>1E-3</v>
      </c>
    </row>
    <row r="260" spans="1:10">
      <c r="A260" t="s">
        <v>2827</v>
      </c>
      <c r="B260" t="s">
        <v>2828</v>
      </c>
      <c r="C260" t="s">
        <v>100</v>
      </c>
      <c r="D260" t="s">
        <v>2829</v>
      </c>
      <c r="E260" s="55">
        <v>4069181.05</v>
      </c>
      <c r="F260" s="55">
        <v>97.382300000000171</v>
      </c>
      <c r="G260" s="55">
        <v>14372.5754281917</v>
      </c>
      <c r="H260" s="56">
        <v>8.0999999999999996E-3</v>
      </c>
      <c r="I260" s="56">
        <v>5.0000000000000001E-3</v>
      </c>
      <c r="J260" s="56">
        <v>8.9999999999999998E-4</v>
      </c>
    </row>
    <row r="261" spans="1:10">
      <c r="A261" t="s">
        <v>2830</v>
      </c>
      <c r="B261" t="s">
        <v>2831</v>
      </c>
      <c r="C261" t="s">
        <v>100</v>
      </c>
      <c r="D261" t="s">
        <v>2832</v>
      </c>
      <c r="E261" s="55">
        <v>6284129.6200000001</v>
      </c>
      <c r="F261" s="55">
        <v>74.026899999999799</v>
      </c>
      <c r="G261" s="55">
        <v>16872.609410245001</v>
      </c>
      <c r="H261" s="56">
        <v>1.8E-3</v>
      </c>
      <c r="I261" s="56">
        <v>5.8999999999999999E-3</v>
      </c>
      <c r="J261" s="56">
        <v>1E-3</v>
      </c>
    </row>
    <row r="262" spans="1:10">
      <c r="A262" t="s">
        <v>2833</v>
      </c>
      <c r="B262" t="s">
        <v>2834</v>
      </c>
      <c r="C262" t="s">
        <v>100</v>
      </c>
      <c r="D262" t="s">
        <v>2835</v>
      </c>
      <c r="E262" s="55">
        <v>310862.12</v>
      </c>
      <c r="F262" s="55">
        <v>80.141499999999951</v>
      </c>
      <c r="G262" s="55">
        <v>903.592935518574</v>
      </c>
      <c r="H262" s="56">
        <v>1E-3</v>
      </c>
      <c r="I262" s="56">
        <v>2.9999999999999997E-4</v>
      </c>
      <c r="J262" s="56">
        <v>1E-4</v>
      </c>
    </row>
    <row r="263" spans="1:10">
      <c r="A263" t="s">
        <v>2836</v>
      </c>
      <c r="B263" t="s">
        <v>2837</v>
      </c>
      <c r="C263" t="s">
        <v>102</v>
      </c>
      <c r="D263" t="s">
        <v>2237</v>
      </c>
      <c r="E263" s="55">
        <v>1193361.07</v>
      </c>
      <c r="F263" s="55">
        <v>108.01559999999995</v>
      </c>
      <c r="G263" s="55">
        <v>5171.0170666988297</v>
      </c>
      <c r="H263" s="56">
        <v>2.9999999999999997E-4</v>
      </c>
      <c r="I263" s="56">
        <v>1.8E-3</v>
      </c>
      <c r="J263" s="56">
        <v>2.9999999999999997E-4</v>
      </c>
    </row>
    <row r="264" spans="1:10">
      <c r="A264" t="s">
        <v>2838</v>
      </c>
      <c r="B264" t="s">
        <v>2839</v>
      </c>
      <c r="C264" t="s">
        <v>102</v>
      </c>
      <c r="D264" t="s">
        <v>2237</v>
      </c>
      <c r="E264" s="55">
        <v>1527936.85</v>
      </c>
      <c r="F264" s="55">
        <v>105.04759999999999</v>
      </c>
      <c r="G264" s="55">
        <v>6438.8626692515099</v>
      </c>
      <c r="H264" s="56">
        <v>8.0000000000000002E-3</v>
      </c>
      <c r="I264" s="56">
        <v>2.3E-3</v>
      </c>
      <c r="J264" s="56">
        <v>4.0000000000000002E-4</v>
      </c>
    </row>
    <row r="265" spans="1:10">
      <c r="A265" t="s">
        <v>2840</v>
      </c>
      <c r="B265" t="s">
        <v>2841</v>
      </c>
      <c r="C265" t="s">
        <v>100</v>
      </c>
      <c r="D265" t="s">
        <v>796</v>
      </c>
      <c r="E265" s="55">
        <v>533828.49</v>
      </c>
      <c r="F265" s="55">
        <v>101</v>
      </c>
      <c r="G265" s="55">
        <v>1955.5578925622999</v>
      </c>
      <c r="H265" s="56">
        <v>9.98E-2</v>
      </c>
      <c r="I265" s="56">
        <v>6.9999999999999999E-4</v>
      </c>
      <c r="J265" s="56">
        <v>1E-4</v>
      </c>
    </row>
    <row r="266" spans="1:10">
      <c r="A266" t="s">
        <v>2842</v>
      </c>
      <c r="B266" t="s">
        <v>2843</v>
      </c>
      <c r="C266" t="s">
        <v>102</v>
      </c>
      <c r="D266" t="s">
        <v>2844</v>
      </c>
      <c r="E266" s="55">
        <v>3233335.1</v>
      </c>
      <c r="F266" s="55">
        <v>96.610600000000005</v>
      </c>
      <c r="G266" s="55">
        <v>12531.213195987801</v>
      </c>
      <c r="H266" s="56">
        <v>5.0000000000000001E-4</v>
      </c>
      <c r="I266" s="56">
        <v>4.4000000000000003E-3</v>
      </c>
      <c r="J266" s="56">
        <v>8.0000000000000004E-4</v>
      </c>
    </row>
    <row r="267" spans="1:10">
      <c r="A267" t="s">
        <v>206</v>
      </c>
      <c r="B267" s="110" t="s">
        <v>4605</v>
      </c>
      <c r="C267" s="110" t="s">
        <v>4605</v>
      </c>
      <c r="D267" s="110" t="s">
        <v>4605</v>
      </c>
      <c r="E267" s="110" t="s">
        <v>4605</v>
      </c>
      <c r="F267" s="110" t="s">
        <v>4605</v>
      </c>
      <c r="G267" s="110" t="s">
        <v>4605</v>
      </c>
      <c r="H267" s="110" t="s">
        <v>4605</v>
      </c>
      <c r="I267" s="110" t="s">
        <v>4605</v>
      </c>
      <c r="J267" s="110" t="s">
        <v>4605</v>
      </c>
    </row>
    <row r="268" spans="1:10">
      <c r="A268" t="s">
        <v>320</v>
      </c>
      <c r="B268" s="110" t="s">
        <v>4605</v>
      </c>
      <c r="C268" s="110" t="s">
        <v>4605</v>
      </c>
      <c r="D268" s="110" t="s">
        <v>4605</v>
      </c>
      <c r="E268" s="110" t="s">
        <v>4605</v>
      </c>
      <c r="F268" s="110" t="s">
        <v>4605</v>
      </c>
      <c r="G268" s="110" t="s">
        <v>4605</v>
      </c>
      <c r="H268" s="110" t="s">
        <v>4605</v>
      </c>
      <c r="I268" s="110" t="s">
        <v>4605</v>
      </c>
      <c r="J268" s="110" t="s">
        <v>4605</v>
      </c>
    </row>
    <row r="269" spans="1:10">
      <c r="A269" t="s">
        <v>321</v>
      </c>
      <c r="B269" s="110" t="s">
        <v>4605</v>
      </c>
      <c r="C269" s="110" t="s">
        <v>4605</v>
      </c>
      <c r="D269" s="110" t="s">
        <v>4605</v>
      </c>
      <c r="E269" s="110" t="s">
        <v>4605</v>
      </c>
      <c r="F269" s="110" t="s">
        <v>4605</v>
      </c>
      <c r="G269" s="110" t="s">
        <v>4605</v>
      </c>
      <c r="H269" s="110" t="s">
        <v>4605</v>
      </c>
      <c r="I269" s="110" t="s">
        <v>4605</v>
      </c>
      <c r="J269" s="110" t="s">
        <v>4605</v>
      </c>
    </row>
    <row r="270" spans="1:10">
      <c r="A270" t="s">
        <v>322</v>
      </c>
      <c r="B270" s="110" t="s">
        <v>4605</v>
      </c>
      <c r="C270" s="110" t="s">
        <v>4605</v>
      </c>
      <c r="D270" s="110" t="s">
        <v>4605</v>
      </c>
      <c r="E270" s="110" t="s">
        <v>4605</v>
      </c>
      <c r="F270" s="110" t="s">
        <v>4605</v>
      </c>
      <c r="G270" s="110" t="s">
        <v>4605</v>
      </c>
      <c r="H270" s="110" t="s">
        <v>4605</v>
      </c>
      <c r="I270" s="110" t="s">
        <v>4605</v>
      </c>
      <c r="J270" s="110" t="s">
        <v>4605</v>
      </c>
    </row>
    <row r="271" spans="1:10" hidden="1">
      <c r="B271" s="13"/>
    </row>
    <row r="272" spans="1:10" hidden="1">
      <c r="B272" s="13"/>
    </row>
    <row r="273" spans="2:2" hidden="1">
      <c r="B273" s="13"/>
    </row>
    <row r="274" spans="2:2" hidden="1">
      <c r="B274" s="13"/>
    </row>
    <row r="275" spans="2:2" hidden="1">
      <c r="B275" s="13"/>
    </row>
    <row r="276" spans="2:2" hidden="1">
      <c r="B276" s="13"/>
    </row>
    <row r="277" spans="2:2" hidden="1">
      <c r="B277" s="13"/>
    </row>
    <row r="278" spans="2:2" hidden="1">
      <c r="B278" s="13"/>
    </row>
    <row r="279" spans="2:2" hidden="1">
      <c r="B279" s="13"/>
    </row>
    <row r="280" spans="2:2" hidden="1">
      <c r="B280" s="13"/>
    </row>
    <row r="281" spans="2:2" hidden="1">
      <c r="B281" s="13"/>
    </row>
    <row r="282" spans="2:2" hidden="1">
      <c r="B282" s="13"/>
    </row>
    <row r="283" spans="2:2" hidden="1">
      <c r="B283" s="13"/>
    </row>
    <row r="284" spans="2:2" hidden="1">
      <c r="B284" s="13"/>
    </row>
    <row r="285" spans="2:2" hidden="1">
      <c r="B285" s="13"/>
    </row>
    <row r="286" spans="2:2" hidden="1">
      <c r="B286" s="13"/>
    </row>
    <row r="287" spans="2:2" hidden="1">
      <c r="B287" s="13"/>
    </row>
    <row r="288" spans="2:2" hidden="1">
      <c r="B288" s="13"/>
    </row>
    <row r="289" spans="2:2" hidden="1">
      <c r="B289" s="13"/>
    </row>
    <row r="290" spans="2:2" hidden="1">
      <c r="B290" s="13"/>
    </row>
    <row r="291" spans="2:2" hidden="1">
      <c r="B291" s="13"/>
    </row>
    <row r="292" spans="2:2" hidden="1">
      <c r="B292" s="13"/>
    </row>
    <row r="293" spans="2:2" hidden="1">
      <c r="B293" s="13"/>
    </row>
    <row r="294" spans="2:2" hidden="1">
      <c r="B294" s="13"/>
    </row>
    <row r="295" spans="2:2" hidden="1">
      <c r="B295" s="13"/>
    </row>
    <row r="296" spans="2:2" hidden="1">
      <c r="B296" s="13"/>
    </row>
    <row r="297" spans="2:2" hidden="1">
      <c r="B297" s="13"/>
    </row>
    <row r="298" spans="2:2" hidden="1">
      <c r="B298" s="13"/>
    </row>
    <row r="299" spans="2:2" hidden="1">
      <c r="B299" s="13"/>
    </row>
    <row r="300" spans="2:2" hidden="1">
      <c r="B300" s="13"/>
    </row>
    <row r="301" spans="2:2" hidden="1">
      <c r="B301" s="13"/>
    </row>
    <row r="302" spans="2:2" hidden="1">
      <c r="B302" s="13"/>
    </row>
    <row r="303" spans="2:2" hidden="1">
      <c r="B303" s="13"/>
    </row>
    <row r="304" spans="2:2" hidden="1">
      <c r="B304" s="13"/>
    </row>
    <row r="305" spans="2:2" hidden="1">
      <c r="B305" s="13"/>
    </row>
    <row r="306" spans="2:2" hidden="1">
      <c r="B306" s="13"/>
    </row>
    <row r="307" spans="2:2" hidden="1">
      <c r="B307" s="13"/>
    </row>
    <row r="308" spans="2:2" hidden="1">
      <c r="B308" s="13"/>
    </row>
    <row r="309" spans="2:2" hidden="1">
      <c r="B309" s="13"/>
    </row>
    <row r="310" spans="2:2" hidden="1">
      <c r="B310" s="13"/>
    </row>
    <row r="311" spans="2:2" hidden="1">
      <c r="B311" s="13"/>
    </row>
    <row r="312" spans="2:2" hidden="1">
      <c r="B312" s="13"/>
    </row>
    <row r="313" spans="2:2" hidden="1">
      <c r="B313" s="13"/>
    </row>
    <row r="314" spans="2:2" hidden="1">
      <c r="B314" s="13"/>
    </row>
    <row r="315" spans="2:2" hidden="1">
      <c r="B315" s="13"/>
    </row>
    <row r="316" spans="2:2" hidden="1">
      <c r="B316" s="13"/>
    </row>
    <row r="317" spans="2:2" hidden="1">
      <c r="B317" s="13"/>
    </row>
    <row r="318" spans="2:2" hidden="1">
      <c r="B318" s="13"/>
    </row>
    <row r="319" spans="2:2" hidden="1">
      <c r="B319" s="13"/>
    </row>
    <row r="320" spans="2:2" hidden="1">
      <c r="B320" s="13"/>
    </row>
    <row r="321" spans="2:2" hidden="1">
      <c r="B321" s="13"/>
    </row>
    <row r="322" spans="2:2" hidden="1">
      <c r="B322" s="13"/>
    </row>
    <row r="323" spans="2:2" hidden="1">
      <c r="B323" s="13"/>
    </row>
    <row r="324" spans="2:2" hidden="1">
      <c r="B324" s="13"/>
    </row>
    <row r="325" spans="2:2" hidden="1">
      <c r="B325" s="13"/>
    </row>
    <row r="326" spans="2:2" hidden="1">
      <c r="B326" s="13"/>
    </row>
    <row r="327" spans="2:2" hidden="1">
      <c r="B327" s="13"/>
    </row>
    <row r="328" spans="2:2" hidden="1">
      <c r="B328" s="13"/>
    </row>
    <row r="329" spans="2:2" hidden="1">
      <c r="B329" s="13"/>
    </row>
    <row r="330" spans="2:2" hidden="1">
      <c r="B330" s="13"/>
    </row>
    <row r="331" spans="2:2" hidden="1">
      <c r="B331" s="13"/>
    </row>
    <row r="332" spans="2:2" hidden="1">
      <c r="B332" s="13"/>
    </row>
    <row r="333" spans="2:2" hidden="1">
      <c r="B333" s="13"/>
    </row>
    <row r="334" spans="2:2" hidden="1">
      <c r="B334" s="13"/>
    </row>
    <row r="335" spans="2:2" hidden="1">
      <c r="B335" s="13"/>
    </row>
    <row r="336" spans="2:2" hidden="1">
      <c r="B336" s="13"/>
    </row>
    <row r="337" spans="2:2" hidden="1">
      <c r="B337" s="13"/>
    </row>
    <row r="338" spans="2:2" hidden="1">
      <c r="B338" s="13"/>
    </row>
    <row r="339" spans="2:2" hidden="1">
      <c r="B339" s="13"/>
    </row>
    <row r="340" spans="2:2" hidden="1">
      <c r="B340" s="13"/>
    </row>
    <row r="341" spans="2:2" hidden="1">
      <c r="B341" s="13"/>
    </row>
    <row r="342" spans="2:2" hidden="1">
      <c r="B342" s="13"/>
    </row>
    <row r="343" spans="2:2" hidden="1">
      <c r="B343" s="13"/>
    </row>
    <row r="344" spans="2:2" hidden="1">
      <c r="B344" s="13"/>
    </row>
    <row r="345" spans="2:2" hidden="1">
      <c r="B345" s="13"/>
    </row>
    <row r="346" spans="2:2" hidden="1">
      <c r="B346" s="13"/>
    </row>
    <row r="347" spans="2:2" hidden="1">
      <c r="B347" s="13"/>
    </row>
    <row r="348" spans="2:2" hidden="1">
      <c r="B348" s="13"/>
    </row>
    <row r="349" spans="2:2" hidden="1">
      <c r="B349" s="13"/>
    </row>
    <row r="350" spans="2:2" hidden="1">
      <c r="B350" s="13"/>
    </row>
    <row r="351" spans="2:2" hidden="1">
      <c r="B351" s="13"/>
    </row>
    <row r="352" spans="2:2" hidden="1">
      <c r="B352" s="13"/>
    </row>
    <row r="353" spans="2:2" hidden="1">
      <c r="B353" s="13"/>
    </row>
    <row r="354" spans="2:2" hidden="1">
      <c r="B354" s="13"/>
    </row>
    <row r="355" spans="2:2" hidden="1">
      <c r="B355" s="13"/>
    </row>
    <row r="356" spans="2:2" hidden="1">
      <c r="B356" s="13"/>
    </row>
    <row r="357" spans="2:2" hidden="1">
      <c r="B357" s="13"/>
    </row>
    <row r="358" spans="2:2" hidden="1">
      <c r="B358" s="13"/>
    </row>
    <row r="359" spans="2:2" hidden="1">
      <c r="B359" s="13"/>
    </row>
    <row r="360" spans="2:2" hidden="1">
      <c r="B360" s="13"/>
    </row>
    <row r="361" spans="2:2" hidden="1">
      <c r="B361" s="13"/>
    </row>
    <row r="362" spans="2:2" hidden="1">
      <c r="B362" s="13"/>
    </row>
    <row r="363" spans="2:2" hidden="1">
      <c r="B363" s="13"/>
    </row>
    <row r="364" spans="2:2" hidden="1">
      <c r="B364" s="13"/>
    </row>
    <row r="365" spans="2:2" hidden="1">
      <c r="B365" s="13"/>
    </row>
    <row r="366" spans="2:2" hidden="1">
      <c r="B366" s="13"/>
    </row>
    <row r="367" spans="2:2" hidden="1">
      <c r="B367" s="13"/>
    </row>
    <row r="368" spans="2:2" hidden="1">
      <c r="B368" s="13"/>
    </row>
    <row r="369" spans="2:2" hidden="1">
      <c r="B369" s="13"/>
    </row>
    <row r="370" spans="2:2" hidden="1">
      <c r="B370" s="13"/>
    </row>
    <row r="371" spans="2:2" hidden="1">
      <c r="B371" s="13"/>
    </row>
    <row r="372" spans="2:2" hidden="1">
      <c r="B372" s="13"/>
    </row>
    <row r="373" spans="2:2" hidden="1">
      <c r="B373" s="13"/>
    </row>
    <row r="374" spans="2:2" hidden="1">
      <c r="B374" s="13"/>
    </row>
    <row r="375" spans="2:2" hidden="1">
      <c r="B375" s="13"/>
    </row>
    <row r="376" spans="2:2" hidden="1">
      <c r="B376" s="13"/>
    </row>
    <row r="377" spans="2:2" hidden="1">
      <c r="B377" s="13"/>
    </row>
    <row r="378" spans="2:2" hidden="1">
      <c r="B378" s="13"/>
    </row>
    <row r="379" spans="2:2" hidden="1">
      <c r="B379" s="13"/>
    </row>
    <row r="380" spans="2:2" hidden="1">
      <c r="B380" s="13"/>
    </row>
    <row r="381" spans="2:2" hidden="1">
      <c r="B381" s="13"/>
    </row>
    <row r="382" spans="2:2" hidden="1">
      <c r="B382" s="13"/>
    </row>
    <row r="383" spans="2:2" hidden="1">
      <c r="B383" s="13"/>
    </row>
    <row r="384" spans="2:2" hidden="1">
      <c r="B384" s="13"/>
    </row>
    <row r="385" spans="2:2" hidden="1">
      <c r="B385" s="13"/>
    </row>
    <row r="386" spans="2:2" hidden="1">
      <c r="B386" s="13"/>
    </row>
    <row r="387" spans="2:2" hidden="1">
      <c r="B387" s="13"/>
    </row>
    <row r="388" spans="2:2" hidden="1">
      <c r="B388" s="13"/>
    </row>
    <row r="389" spans="2:2" hidden="1">
      <c r="B389" s="13"/>
    </row>
    <row r="390" spans="2:2" hidden="1">
      <c r="B390" s="13"/>
    </row>
    <row r="391" spans="2:2" hidden="1">
      <c r="B391" s="13"/>
    </row>
    <row r="392" spans="2:2" hidden="1">
      <c r="B392" s="13"/>
    </row>
    <row r="393" spans="2:2" hidden="1">
      <c r="B393" s="13"/>
    </row>
    <row r="394" spans="2:2" hidden="1">
      <c r="B394" s="13"/>
    </row>
    <row r="395" spans="2:2" hidden="1">
      <c r="B395" s="13"/>
    </row>
    <row r="396" spans="2:2" hidden="1">
      <c r="B396" s="13"/>
    </row>
    <row r="397" spans="2:2" hidden="1">
      <c r="B397" s="13"/>
    </row>
    <row r="398" spans="2:2" hidden="1">
      <c r="B398" s="13"/>
    </row>
    <row r="399" spans="2:2" hidden="1">
      <c r="B399" s="13"/>
    </row>
    <row r="400" spans="2:2" hidden="1">
      <c r="B400" s="13"/>
    </row>
    <row r="401" spans="2:2" hidden="1">
      <c r="B401" s="13"/>
    </row>
    <row r="402" spans="2:2" hidden="1">
      <c r="B402" s="13"/>
    </row>
    <row r="403" spans="2:2" hidden="1">
      <c r="B403" s="13"/>
    </row>
    <row r="404" spans="2:2" hidden="1">
      <c r="B404" s="13"/>
    </row>
    <row r="405" spans="2:2" hidden="1">
      <c r="B405" s="13"/>
    </row>
    <row r="406" spans="2:2" hidden="1">
      <c r="B406" s="13"/>
    </row>
    <row r="407" spans="2:2" hidden="1">
      <c r="B407" s="13"/>
    </row>
    <row r="408" spans="2:2" hidden="1">
      <c r="B408" s="13"/>
    </row>
    <row r="409" spans="2:2" hidden="1">
      <c r="B409" s="13"/>
    </row>
    <row r="410" spans="2:2" hidden="1">
      <c r="B410" s="13"/>
    </row>
    <row r="411" spans="2:2" hidden="1">
      <c r="B411" s="13"/>
    </row>
    <row r="412" spans="2:2" hidden="1">
      <c r="B412" s="13"/>
    </row>
    <row r="413" spans="2:2" hidden="1">
      <c r="B413" s="13"/>
    </row>
    <row r="414" spans="2:2" hidden="1">
      <c r="B414" s="13"/>
    </row>
    <row r="415" spans="2:2" hidden="1">
      <c r="B415" s="13"/>
    </row>
    <row r="416" spans="2:2" hidden="1">
      <c r="B416" s="13"/>
    </row>
    <row r="417" spans="2:2" hidden="1">
      <c r="B417" s="13"/>
    </row>
    <row r="418" spans="2:2" hidden="1">
      <c r="B418" s="13"/>
    </row>
    <row r="419" spans="2:2" hidden="1">
      <c r="B419" s="13"/>
    </row>
    <row r="420" spans="2:2" hidden="1">
      <c r="B420" s="13"/>
    </row>
    <row r="421" spans="2:2" hidden="1">
      <c r="B421" s="13"/>
    </row>
    <row r="422" spans="2:2" hidden="1">
      <c r="B422" s="13"/>
    </row>
    <row r="423" spans="2:2" hidden="1">
      <c r="B423" s="13"/>
    </row>
    <row r="424" spans="2:2" hidden="1">
      <c r="B424" s="13"/>
    </row>
    <row r="425" spans="2:2" hidden="1">
      <c r="B425" s="13"/>
    </row>
    <row r="426" spans="2:2" hidden="1">
      <c r="B426" s="13"/>
    </row>
    <row r="427" spans="2:2" hidden="1">
      <c r="B427" s="13"/>
    </row>
    <row r="428" spans="2:2" hidden="1">
      <c r="B428" s="13"/>
    </row>
    <row r="429" spans="2:2" hidden="1">
      <c r="B429" s="13"/>
    </row>
    <row r="430" spans="2:2" hidden="1">
      <c r="B430" s="13"/>
    </row>
    <row r="431" spans="2:2" hidden="1">
      <c r="B431" s="13"/>
    </row>
    <row r="432" spans="2:2" hidden="1">
      <c r="B432" s="13"/>
    </row>
    <row r="433" spans="2:2" hidden="1">
      <c r="B433" s="13"/>
    </row>
    <row r="434" spans="2:2" hidden="1">
      <c r="B434" s="13"/>
    </row>
    <row r="435" spans="2:2" hidden="1">
      <c r="B435" s="13"/>
    </row>
    <row r="436" spans="2:2" hidden="1">
      <c r="B436" s="13"/>
    </row>
    <row r="437" spans="2:2" hidden="1">
      <c r="B437" s="13"/>
    </row>
    <row r="438" spans="2:2" hidden="1">
      <c r="B438" s="13"/>
    </row>
    <row r="439" spans="2:2" hidden="1">
      <c r="B439" s="13"/>
    </row>
    <row r="440" spans="2:2" hidden="1">
      <c r="B440" s="13"/>
    </row>
    <row r="441" spans="2:2" hidden="1">
      <c r="B441" s="13"/>
    </row>
    <row r="442" spans="2:2" hidden="1">
      <c r="B442" s="13"/>
    </row>
    <row r="443" spans="2:2" hidden="1">
      <c r="B443" s="13"/>
    </row>
    <row r="444" spans="2:2" hidden="1">
      <c r="B444" s="13"/>
    </row>
    <row r="445" spans="2:2" hidden="1">
      <c r="B445" s="13"/>
    </row>
    <row r="446" spans="2:2" hidden="1">
      <c r="B446" s="13"/>
    </row>
    <row r="447" spans="2:2" hidden="1">
      <c r="B447" s="13"/>
    </row>
    <row r="448" spans="2:2" hidden="1">
      <c r="B448" s="13"/>
    </row>
    <row r="449" spans="2:2" hidden="1">
      <c r="B449" s="13"/>
    </row>
    <row r="450" spans="2:2" hidden="1">
      <c r="B450" s="13"/>
    </row>
    <row r="451" spans="2:2" hidden="1">
      <c r="B451" s="13"/>
    </row>
    <row r="452" spans="2:2" hidden="1">
      <c r="B452" s="13"/>
    </row>
    <row r="453" spans="2:2" hidden="1">
      <c r="B453" s="13"/>
    </row>
    <row r="454" spans="2:2" hidden="1">
      <c r="B454" s="13"/>
    </row>
    <row r="455" spans="2:2" hidden="1">
      <c r="B455" s="13"/>
    </row>
    <row r="456" spans="2:2" hidden="1">
      <c r="B456" s="13"/>
    </row>
    <row r="457" spans="2:2" hidden="1">
      <c r="B457" s="13"/>
    </row>
    <row r="458" spans="2:2" hidden="1">
      <c r="B458" s="13"/>
    </row>
    <row r="459" spans="2:2" hidden="1">
      <c r="B459" s="13"/>
    </row>
    <row r="460" spans="2:2" hidden="1">
      <c r="B460" s="13"/>
    </row>
    <row r="461" spans="2:2" hidden="1">
      <c r="B461" s="13"/>
    </row>
    <row r="462" spans="2:2" hidden="1">
      <c r="B462" s="13"/>
    </row>
    <row r="463" spans="2:2" hidden="1">
      <c r="B463" s="13"/>
    </row>
    <row r="464" spans="2:2" hidden="1">
      <c r="B464" s="13"/>
    </row>
    <row r="465" spans="2:2" hidden="1">
      <c r="B465" s="13"/>
    </row>
    <row r="466" spans="2:2" hidden="1">
      <c r="B466" s="13"/>
    </row>
    <row r="467" spans="2:2" hidden="1">
      <c r="B467" s="13"/>
    </row>
    <row r="468" spans="2:2" hidden="1">
      <c r="B468" s="13"/>
    </row>
    <row r="469" spans="2:2" hidden="1">
      <c r="B469" s="13"/>
    </row>
    <row r="470" spans="2:2" hidden="1">
      <c r="B470" s="13"/>
    </row>
    <row r="471" spans="2:2" hidden="1">
      <c r="B471" s="13"/>
    </row>
    <row r="472" spans="2:2" hidden="1">
      <c r="B472" s="13"/>
    </row>
    <row r="473" spans="2:2" hidden="1">
      <c r="B473" s="13"/>
    </row>
    <row r="474" spans="2:2" hidden="1">
      <c r="B474" s="13"/>
    </row>
    <row r="475" spans="2:2" hidden="1">
      <c r="B475" s="13"/>
    </row>
    <row r="476" spans="2:2" hidden="1">
      <c r="B476" s="13"/>
    </row>
    <row r="477" spans="2:2" hidden="1">
      <c r="B477" s="13"/>
    </row>
    <row r="478" spans="2:2" hidden="1">
      <c r="B478" s="13"/>
    </row>
    <row r="479" spans="2:2" hidden="1">
      <c r="B479" s="13"/>
    </row>
    <row r="480" spans="2:2" hidden="1">
      <c r="B480" s="13"/>
    </row>
    <row r="481" spans="2:2" hidden="1">
      <c r="B481" s="13"/>
    </row>
    <row r="482" spans="2:2" hidden="1">
      <c r="B482" s="13"/>
    </row>
    <row r="483" spans="2:2" hidden="1">
      <c r="B483" s="13"/>
    </row>
    <row r="484" spans="2:2" hidden="1">
      <c r="B484" s="13"/>
    </row>
    <row r="485" spans="2:2" hidden="1">
      <c r="B485" s="13"/>
    </row>
    <row r="486" spans="2:2" hidden="1">
      <c r="B486" s="13"/>
    </row>
    <row r="487" spans="2:2" hidden="1">
      <c r="B487" s="13"/>
    </row>
    <row r="488" spans="2:2" hidden="1">
      <c r="B488" s="13"/>
    </row>
    <row r="489" spans="2:2" hidden="1">
      <c r="B489" s="13"/>
    </row>
    <row r="490" spans="2:2" hidden="1">
      <c r="B490" s="13"/>
    </row>
    <row r="491" spans="2:2" hidden="1">
      <c r="B491" s="13"/>
    </row>
    <row r="492" spans="2:2" hidden="1">
      <c r="B492" s="13"/>
    </row>
    <row r="493" spans="2:2" hidden="1">
      <c r="B493" s="13"/>
    </row>
    <row r="494" spans="2:2" hidden="1">
      <c r="B494" s="13"/>
    </row>
    <row r="495" spans="2:2" hidden="1">
      <c r="B495" s="13"/>
    </row>
    <row r="496" spans="2:2" hidden="1">
      <c r="B496" s="13"/>
    </row>
    <row r="497" spans="2:2" hidden="1">
      <c r="B497" s="13"/>
    </row>
    <row r="498" spans="2:2" hidden="1">
      <c r="B498" s="13"/>
    </row>
    <row r="499" spans="2:2" hidden="1">
      <c r="B499" s="13"/>
    </row>
    <row r="500" spans="2:2" hidden="1">
      <c r="B500" s="13"/>
    </row>
    <row r="501" spans="2:2" hidden="1">
      <c r="B501" s="13"/>
    </row>
    <row r="502" spans="2:2" hidden="1">
      <c r="B502" s="13"/>
    </row>
    <row r="503" spans="2:2" hidden="1">
      <c r="B503" s="13"/>
    </row>
    <row r="504" spans="2:2" hidden="1">
      <c r="B504" s="13"/>
    </row>
    <row r="505" spans="2:2" hidden="1">
      <c r="B505" s="13"/>
    </row>
    <row r="506" spans="2:2" hidden="1">
      <c r="B506" s="13"/>
    </row>
    <row r="507" spans="2:2" hidden="1">
      <c r="B507" s="13"/>
    </row>
    <row r="508" spans="2:2" hidden="1">
      <c r="B508" s="13"/>
    </row>
    <row r="509" spans="2:2" hidden="1">
      <c r="B509" s="13"/>
    </row>
    <row r="510" spans="2:2" hidden="1">
      <c r="B510" s="13"/>
    </row>
    <row r="511" spans="2:2" hidden="1">
      <c r="B511" s="13"/>
    </row>
    <row r="512" spans="2:2" hidden="1">
      <c r="B512" s="13"/>
    </row>
    <row r="513" spans="2:2" hidden="1">
      <c r="B513" s="13"/>
    </row>
    <row r="514" spans="2:2" hidden="1">
      <c r="B514" s="13"/>
    </row>
    <row r="515" spans="2:2" hidden="1">
      <c r="B515" s="13"/>
    </row>
    <row r="516" spans="2:2" hidden="1">
      <c r="B516" s="13"/>
    </row>
    <row r="517" spans="2:2" hidden="1">
      <c r="B517" s="13"/>
    </row>
    <row r="518" spans="2:2" hidden="1">
      <c r="B518" s="13"/>
    </row>
    <row r="519" spans="2:2" hidden="1">
      <c r="B519" s="13"/>
    </row>
    <row r="520" spans="2:2" hidden="1">
      <c r="B520" s="13"/>
    </row>
    <row r="521" spans="2:2" hidden="1">
      <c r="B521" s="13"/>
    </row>
    <row r="522" spans="2:2" hidden="1">
      <c r="B522" s="13"/>
    </row>
    <row r="523" spans="2:2" hidden="1">
      <c r="B523" s="13"/>
    </row>
    <row r="524" spans="2:2" hidden="1">
      <c r="B524" s="13"/>
    </row>
    <row r="525" spans="2:2" hidden="1">
      <c r="B525" s="13"/>
    </row>
    <row r="526" spans="2:2" hidden="1">
      <c r="B526" s="13"/>
    </row>
    <row r="527" spans="2:2" hidden="1">
      <c r="B527" s="13"/>
    </row>
    <row r="528" spans="2:2" hidden="1">
      <c r="B528" s="13"/>
    </row>
    <row r="529" spans="2:2" hidden="1">
      <c r="B529" s="13"/>
    </row>
    <row r="530" spans="2:2" hidden="1">
      <c r="B530" s="13"/>
    </row>
    <row r="531" spans="2:2" hidden="1">
      <c r="B531" s="13"/>
    </row>
    <row r="532" spans="2:2" hidden="1">
      <c r="B532" s="13"/>
    </row>
    <row r="533" spans="2:2" hidden="1">
      <c r="B533" s="13"/>
    </row>
    <row r="534" spans="2:2" hidden="1">
      <c r="B534" s="13"/>
    </row>
    <row r="535" spans="2:2" hidden="1">
      <c r="B535" s="13"/>
    </row>
    <row r="536" spans="2:2" hidden="1">
      <c r="B536" s="13"/>
    </row>
    <row r="537" spans="2:2" hidden="1">
      <c r="B537" s="13"/>
    </row>
    <row r="538" spans="2:2" hidden="1">
      <c r="B538" s="13"/>
    </row>
    <row r="539" spans="2:2" hidden="1">
      <c r="B539" s="13"/>
    </row>
    <row r="540" spans="2:2" hidden="1">
      <c r="B540" s="13"/>
    </row>
    <row r="541" spans="2:2" hidden="1">
      <c r="B541" s="13"/>
    </row>
    <row r="542" spans="2:2" hidden="1">
      <c r="B542" s="13"/>
    </row>
    <row r="543" spans="2:2" hidden="1">
      <c r="B543" s="13"/>
    </row>
    <row r="544" spans="2:2" hidden="1">
      <c r="B544" s="13"/>
    </row>
    <row r="545" spans="2:2" hidden="1">
      <c r="B545" s="13"/>
    </row>
    <row r="546" spans="2:2" hidden="1">
      <c r="B546" s="13"/>
    </row>
    <row r="547" spans="2:2" hidden="1">
      <c r="B547" s="13"/>
    </row>
    <row r="548" spans="2:2" hidden="1">
      <c r="B548" s="13"/>
    </row>
    <row r="549" spans="2:2" hidden="1">
      <c r="B549" s="13"/>
    </row>
    <row r="550" spans="2:2" hidden="1">
      <c r="B550" s="13"/>
    </row>
    <row r="551" spans="2:2" hidden="1">
      <c r="B551" s="13"/>
    </row>
    <row r="552" spans="2:2" hidden="1">
      <c r="B552" s="13"/>
    </row>
    <row r="553" spans="2:2" hidden="1">
      <c r="B553" s="13"/>
    </row>
    <row r="554" spans="2:2" hidden="1">
      <c r="B554" s="13"/>
    </row>
    <row r="555" spans="2:2" hidden="1">
      <c r="B555" s="13"/>
    </row>
    <row r="556" spans="2:2" hidden="1">
      <c r="B556" s="13"/>
    </row>
    <row r="557" spans="2:2" hidden="1">
      <c r="B557" s="13"/>
    </row>
    <row r="558" spans="2:2" hidden="1">
      <c r="B558" s="13"/>
    </row>
    <row r="559" spans="2:2" hidden="1">
      <c r="B559" s="13"/>
    </row>
    <row r="560" spans="2:2" hidden="1">
      <c r="B560" s="13"/>
    </row>
    <row r="561" spans="2:2" hidden="1">
      <c r="B561" s="13"/>
    </row>
    <row r="562" spans="2:2" hidden="1">
      <c r="B562" s="13"/>
    </row>
    <row r="563" spans="2:2" hidden="1">
      <c r="B563" s="13"/>
    </row>
    <row r="564" spans="2:2" hidden="1">
      <c r="B564" s="13"/>
    </row>
    <row r="565" spans="2:2" hidden="1">
      <c r="B565" s="13"/>
    </row>
    <row r="566" spans="2:2" hidden="1">
      <c r="B566" s="13"/>
    </row>
    <row r="567" spans="2:2" hidden="1">
      <c r="B567" s="13"/>
    </row>
    <row r="568" spans="2:2" hidden="1">
      <c r="B568" s="13"/>
    </row>
    <row r="569" spans="2:2" hidden="1">
      <c r="B569" s="13"/>
    </row>
    <row r="570" spans="2:2" hidden="1">
      <c r="B570" s="13"/>
    </row>
    <row r="571" spans="2:2" hidden="1">
      <c r="B571" s="13"/>
    </row>
    <row r="572" spans="2:2" hidden="1">
      <c r="B572" s="13"/>
    </row>
    <row r="573" spans="2:2" hidden="1">
      <c r="B573" s="13"/>
    </row>
    <row r="574" spans="2:2" hidden="1">
      <c r="B574" s="13"/>
    </row>
    <row r="575" spans="2:2" hidden="1">
      <c r="B575" s="13"/>
    </row>
    <row r="576" spans="2:2" hidden="1">
      <c r="B576" s="13"/>
    </row>
    <row r="577" spans="2:2" hidden="1">
      <c r="B577" s="13"/>
    </row>
    <row r="578" spans="2:2" hidden="1">
      <c r="B578" s="13"/>
    </row>
    <row r="579" spans="2:2" hidden="1">
      <c r="B579" s="13"/>
    </row>
    <row r="580" spans="2:2" hidden="1">
      <c r="B580" s="13"/>
    </row>
    <row r="581" spans="2:2" hidden="1">
      <c r="B581" s="13"/>
    </row>
    <row r="582" spans="2:2" hidden="1">
      <c r="B582" s="13"/>
    </row>
    <row r="583" spans="2:2" hidden="1">
      <c r="B583" s="13"/>
    </row>
    <row r="584" spans="2:2" hidden="1">
      <c r="B584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000-000000000000}"/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5" s="1" customFormat="1">
      <c r="A1" s="2" t="s">
        <v>0</v>
      </c>
      <c r="B1" s="63" t="s">
        <v>4604</v>
      </c>
    </row>
    <row r="2" spans="1:15" s="1" customFormat="1">
      <c r="A2" s="2" t="s">
        <v>1</v>
      </c>
      <c r="B2" s="9" t="s">
        <v>3591</v>
      </c>
    </row>
    <row r="3" spans="1:15" s="1" customFormat="1">
      <c r="A3" s="2" t="s">
        <v>2</v>
      </c>
      <c r="B3" s="20" t="s">
        <v>3592</v>
      </c>
    </row>
    <row r="4" spans="1:15" s="1" customFormat="1">
      <c r="A4" s="2" t="s">
        <v>3</v>
      </c>
      <c r="B4" s="64" t="s">
        <v>165</v>
      </c>
    </row>
    <row r="5" spans="1:15" ht="18.75">
      <c r="A5" s="85" t="s">
        <v>121</v>
      </c>
      <c r="B5" s="86"/>
      <c r="C5" s="86"/>
      <c r="D5" s="86"/>
      <c r="E5" s="86"/>
      <c r="F5" s="86"/>
      <c r="G5" s="86"/>
      <c r="H5" s="86"/>
      <c r="I5" s="86"/>
      <c r="J5" s="86"/>
      <c r="K5" s="87"/>
    </row>
    <row r="6" spans="1:15" s="15" customFormat="1">
      <c r="A6" s="32" t="s">
        <v>92</v>
      </c>
      <c r="B6" s="33" t="s">
        <v>46</v>
      </c>
      <c r="C6" s="33" t="s">
        <v>80</v>
      </c>
      <c r="D6" s="33" t="s">
        <v>50</v>
      </c>
      <c r="E6" s="33" t="s">
        <v>67</v>
      </c>
      <c r="F6" s="33" t="s">
        <v>155</v>
      </c>
      <c r="G6" s="33" t="s">
        <v>156</v>
      </c>
      <c r="H6" s="33" t="s">
        <v>5</v>
      </c>
      <c r="I6" s="33" t="s">
        <v>69</v>
      </c>
      <c r="J6" s="33" t="s">
        <v>54</v>
      </c>
      <c r="K6" s="34" t="s">
        <v>151</v>
      </c>
      <c r="L6" s="13"/>
      <c r="M6" s="13"/>
      <c r="N6" s="13"/>
      <c r="O6" s="13"/>
    </row>
    <row r="7" spans="1:15" s="15" customFormat="1">
      <c r="A7" s="102" t="s">
        <v>4605</v>
      </c>
      <c r="B7" s="103" t="s">
        <v>4605</v>
      </c>
      <c r="C7" s="103" t="s">
        <v>4605</v>
      </c>
      <c r="D7" s="103" t="s">
        <v>4605</v>
      </c>
      <c r="E7" s="16" t="s">
        <v>70</v>
      </c>
      <c r="F7" s="16" t="s">
        <v>152</v>
      </c>
      <c r="G7" s="103" t="s">
        <v>4605</v>
      </c>
      <c r="H7" s="16" t="s">
        <v>6</v>
      </c>
      <c r="I7" s="21" t="s">
        <v>7</v>
      </c>
      <c r="J7" s="21" t="s">
        <v>7</v>
      </c>
      <c r="K7" s="22" t="s">
        <v>7</v>
      </c>
      <c r="L7" s="13"/>
      <c r="M7" s="13"/>
      <c r="N7" s="13"/>
      <c r="O7" s="13"/>
    </row>
    <row r="8" spans="1:15" s="17" customFormat="1" ht="20.25">
      <c r="A8" s="104" t="s">
        <v>4605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4" t="s">
        <v>62</v>
      </c>
      <c r="K8" s="24" t="s">
        <v>63</v>
      </c>
      <c r="L8" s="13"/>
      <c r="M8" s="13"/>
      <c r="N8" s="13"/>
      <c r="O8" s="13"/>
    </row>
    <row r="9" spans="1:15" s="17" customFormat="1" ht="20.25">
      <c r="A9" s="18" t="s">
        <v>93</v>
      </c>
      <c r="B9" s="105" t="s">
        <v>4605</v>
      </c>
      <c r="C9" s="105" t="s">
        <v>4605</v>
      </c>
      <c r="D9" s="105" t="s">
        <v>4605</v>
      </c>
      <c r="E9" s="105" t="s">
        <v>4605</v>
      </c>
      <c r="F9" s="53">
        <v>125946.3</v>
      </c>
      <c r="G9" s="105" t="s">
        <v>4605</v>
      </c>
      <c r="H9" s="53">
        <v>728.80034632210186</v>
      </c>
      <c r="I9" s="105" t="s">
        <v>4605</v>
      </c>
      <c r="J9" s="54">
        <v>1</v>
      </c>
      <c r="K9" s="54">
        <v>0</v>
      </c>
      <c r="L9" s="13"/>
      <c r="M9" s="13"/>
      <c r="N9" s="13"/>
      <c r="O9" s="13"/>
    </row>
    <row r="10" spans="1:15">
      <c r="A10" s="57" t="s">
        <v>2845</v>
      </c>
      <c r="B10" s="110" t="s">
        <v>4605</v>
      </c>
      <c r="C10" s="110" t="s">
        <v>4605</v>
      </c>
      <c r="D10" s="110" t="s">
        <v>4605</v>
      </c>
      <c r="E10" s="110" t="s">
        <v>4605</v>
      </c>
      <c r="F10" s="59">
        <v>105407.42</v>
      </c>
      <c r="G10" s="110" t="s">
        <v>4605</v>
      </c>
      <c r="H10" s="59">
        <v>3.28669328E-3</v>
      </c>
      <c r="I10" s="110" t="s">
        <v>4605</v>
      </c>
      <c r="J10" s="58">
        <v>0</v>
      </c>
      <c r="K10" s="58">
        <v>0</v>
      </c>
    </row>
    <row r="11" spans="1:15">
      <c r="A11" t="s">
        <v>2846</v>
      </c>
      <c r="B11" t="s">
        <v>2847</v>
      </c>
      <c r="C11" t="s">
        <v>643</v>
      </c>
      <c r="D11" t="s">
        <v>98</v>
      </c>
      <c r="E11" t="s">
        <v>2848</v>
      </c>
      <c r="F11" s="55">
        <v>86905.05</v>
      </c>
      <c r="G11" s="55">
        <v>2.0999999999999999E-3</v>
      </c>
      <c r="H11" s="55">
        <v>1.8250060499999999E-3</v>
      </c>
      <c r="I11" s="56">
        <v>5.0000000000000001E-4</v>
      </c>
      <c r="J11" s="56">
        <v>0</v>
      </c>
      <c r="K11" s="56">
        <v>0</v>
      </c>
    </row>
    <row r="12" spans="1:15">
      <c r="A12" t="s">
        <v>2849</v>
      </c>
      <c r="B12" t="s">
        <v>2850</v>
      </c>
      <c r="C12" t="s">
        <v>109</v>
      </c>
      <c r="D12" t="s">
        <v>98</v>
      </c>
      <c r="E12" t="s">
        <v>2851</v>
      </c>
      <c r="F12" s="55">
        <v>18502.37</v>
      </c>
      <c r="G12" s="55">
        <v>7.9000000000000008E-3</v>
      </c>
      <c r="H12" s="55">
        <v>1.4616872300000001E-3</v>
      </c>
      <c r="I12" s="56">
        <v>2.8E-3</v>
      </c>
      <c r="J12" s="56">
        <v>0</v>
      </c>
      <c r="K12" s="56">
        <v>0</v>
      </c>
    </row>
    <row r="13" spans="1:15">
      <c r="A13" s="57" t="s">
        <v>1893</v>
      </c>
      <c r="B13" s="110" t="s">
        <v>4605</v>
      </c>
      <c r="C13" s="110" t="s">
        <v>4605</v>
      </c>
      <c r="D13" s="110" t="s">
        <v>4605</v>
      </c>
      <c r="E13" s="110" t="s">
        <v>4605</v>
      </c>
      <c r="F13" s="59">
        <v>20538.88</v>
      </c>
      <c r="G13" s="110" t="s">
        <v>4605</v>
      </c>
      <c r="H13" s="59">
        <v>728.79705962882178</v>
      </c>
      <c r="I13" s="110" t="s">
        <v>4605</v>
      </c>
      <c r="J13" s="58">
        <v>1</v>
      </c>
      <c r="K13" s="58">
        <v>0</v>
      </c>
    </row>
    <row r="14" spans="1:15">
      <c r="A14" t="s">
        <v>2852</v>
      </c>
      <c r="B14" t="s">
        <v>2853</v>
      </c>
      <c r="C14" t="s">
        <v>905</v>
      </c>
      <c r="D14" t="s">
        <v>100</v>
      </c>
      <c r="E14" t="s">
        <v>250</v>
      </c>
      <c r="F14" s="55">
        <v>5130.96</v>
      </c>
      <c r="G14" s="55">
        <v>3916.1596999999988</v>
      </c>
      <c r="H14" s="55">
        <v>728.79700374429603</v>
      </c>
      <c r="I14" s="56">
        <v>0</v>
      </c>
      <c r="J14" s="56">
        <v>1</v>
      </c>
      <c r="K14" s="56">
        <v>0</v>
      </c>
    </row>
    <row r="15" spans="1:15">
      <c r="A15" t="s">
        <v>2854</v>
      </c>
      <c r="B15" t="s">
        <v>2855</v>
      </c>
      <c r="C15" t="s">
        <v>1390</v>
      </c>
      <c r="D15" t="s">
        <v>100</v>
      </c>
      <c r="E15" t="s">
        <v>627</v>
      </c>
      <c r="F15" s="55">
        <v>15407.92</v>
      </c>
      <c r="G15" s="55">
        <v>1E-4</v>
      </c>
      <c r="H15" s="55">
        <v>5.5884525839999997E-5</v>
      </c>
      <c r="I15" s="56">
        <v>1.9E-3</v>
      </c>
      <c r="J15" s="56">
        <v>0</v>
      </c>
      <c r="K15" s="56">
        <v>0</v>
      </c>
    </row>
    <row r="16" spans="1:15">
      <c r="A16" t="s">
        <v>206</v>
      </c>
      <c r="B16" s="110" t="s">
        <v>4605</v>
      </c>
      <c r="C16" s="110" t="s">
        <v>4605</v>
      </c>
      <c r="D16" s="110" t="s">
        <v>4605</v>
      </c>
      <c r="E16" s="110" t="s">
        <v>4605</v>
      </c>
      <c r="F16" s="110" t="s">
        <v>4605</v>
      </c>
      <c r="G16" s="110" t="s">
        <v>4605</v>
      </c>
      <c r="H16" s="110" t="s">
        <v>4605</v>
      </c>
      <c r="I16" s="110" t="s">
        <v>4605</v>
      </c>
      <c r="J16" s="110" t="s">
        <v>4605</v>
      </c>
      <c r="K16" s="110" t="s">
        <v>4605</v>
      </c>
    </row>
    <row r="17" spans="1:11">
      <c r="A17" t="s">
        <v>320</v>
      </c>
      <c r="B17" s="110" t="s">
        <v>4605</v>
      </c>
      <c r="C17" s="110" t="s">
        <v>4605</v>
      </c>
      <c r="D17" s="110" t="s">
        <v>4605</v>
      </c>
      <c r="E17" s="110" t="s">
        <v>4605</v>
      </c>
      <c r="F17" s="110" t="s">
        <v>4605</v>
      </c>
      <c r="G17" s="110" t="s">
        <v>4605</v>
      </c>
      <c r="H17" s="110" t="s">
        <v>4605</v>
      </c>
      <c r="I17" s="110" t="s">
        <v>4605</v>
      </c>
      <c r="J17" s="110" t="s">
        <v>4605</v>
      </c>
      <c r="K17" s="110" t="s">
        <v>4605</v>
      </c>
    </row>
    <row r="18" spans="1:11">
      <c r="A18" t="s">
        <v>321</v>
      </c>
      <c r="B18" s="110" t="s">
        <v>4605</v>
      </c>
      <c r="C18" s="110" t="s">
        <v>4605</v>
      </c>
      <c r="D18" s="110" t="s">
        <v>4605</v>
      </c>
      <c r="E18" s="110" t="s">
        <v>4605</v>
      </c>
      <c r="F18" s="110" t="s">
        <v>4605</v>
      </c>
      <c r="G18" s="110" t="s">
        <v>4605</v>
      </c>
      <c r="H18" s="110" t="s">
        <v>4605</v>
      </c>
      <c r="I18" s="110" t="s">
        <v>4605</v>
      </c>
      <c r="J18" s="110" t="s">
        <v>4605</v>
      </c>
      <c r="K18" s="110" t="s">
        <v>4605</v>
      </c>
    </row>
    <row r="19" spans="1:11">
      <c r="A19" t="s">
        <v>322</v>
      </c>
      <c r="B19" s="110" t="s">
        <v>4605</v>
      </c>
      <c r="C19" s="110" t="s">
        <v>4605</v>
      </c>
      <c r="D19" s="110" t="s">
        <v>4605</v>
      </c>
      <c r="E19" s="110" t="s">
        <v>4605</v>
      </c>
      <c r="F19" s="110" t="s">
        <v>4605</v>
      </c>
      <c r="G19" s="110" t="s">
        <v>4605</v>
      </c>
      <c r="H19" s="110" t="s">
        <v>4605</v>
      </c>
      <c r="I19" s="110" t="s">
        <v>4605</v>
      </c>
      <c r="J19" s="110" t="s">
        <v>4605</v>
      </c>
      <c r="K19" s="110" t="s">
        <v>4605</v>
      </c>
    </row>
    <row r="20" spans="1:11" hidden="1">
      <c r="B20" s="13"/>
      <c r="C20" s="13"/>
    </row>
    <row r="21" spans="1:11" hidden="1">
      <c r="B21" s="13"/>
      <c r="C21" s="13"/>
    </row>
    <row r="22" spans="1:11" hidden="1">
      <c r="B22" s="13"/>
      <c r="C22" s="13"/>
    </row>
    <row r="23" spans="1:11" hidden="1">
      <c r="B23" s="13"/>
      <c r="C23" s="13"/>
    </row>
    <row r="24" spans="1:11" hidden="1">
      <c r="B24" s="13"/>
      <c r="C24" s="13"/>
    </row>
    <row r="25" spans="1:11" hidden="1">
      <c r="B25" s="13"/>
      <c r="C25" s="13"/>
    </row>
    <row r="26" spans="1:11" hidden="1">
      <c r="B26" s="13"/>
      <c r="C26" s="13"/>
    </row>
    <row r="27" spans="1:11" hidden="1">
      <c r="B27" s="13"/>
      <c r="C27" s="13"/>
    </row>
    <row r="28" spans="1:11" hidden="1">
      <c r="B28" s="13"/>
      <c r="C28" s="13"/>
    </row>
    <row r="29" spans="1:11" hidden="1">
      <c r="B29" s="13"/>
      <c r="C29" s="13"/>
    </row>
    <row r="30" spans="1:11" hidden="1">
      <c r="B30" s="13"/>
      <c r="C30" s="13"/>
    </row>
    <row r="31" spans="1:11" hidden="1">
      <c r="B31" s="13"/>
      <c r="C31" s="13"/>
    </row>
    <row r="32" spans="1:11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1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63" t="s">
        <v>4604</v>
      </c>
    </row>
    <row r="2" spans="1:12" s="1" customFormat="1">
      <c r="A2" s="2" t="s">
        <v>1</v>
      </c>
      <c r="B2" s="9" t="s">
        <v>3591</v>
      </c>
    </row>
    <row r="3" spans="1:12" s="1" customFormat="1">
      <c r="A3" s="2" t="s">
        <v>2</v>
      </c>
      <c r="B3" s="20" t="s">
        <v>3592</v>
      </c>
    </row>
    <row r="4" spans="1:12" s="1" customFormat="1">
      <c r="A4" s="2" t="s">
        <v>3</v>
      </c>
      <c r="B4" s="64" t="s">
        <v>165</v>
      </c>
    </row>
    <row r="5" spans="1:12" ht="18.75">
      <c r="A5" s="85" t="s">
        <v>122</v>
      </c>
      <c r="B5" s="86"/>
      <c r="C5" s="86"/>
      <c r="D5" s="86"/>
      <c r="E5" s="86"/>
      <c r="F5" s="86"/>
      <c r="G5" s="86"/>
      <c r="H5" s="86"/>
      <c r="I5" s="86"/>
      <c r="J5" s="86"/>
      <c r="K5" s="87"/>
    </row>
    <row r="6" spans="1:12" s="15" customFormat="1">
      <c r="A6" s="32" t="s">
        <v>92</v>
      </c>
      <c r="B6" s="33" t="s">
        <v>46</v>
      </c>
      <c r="C6" s="33" t="s">
        <v>80</v>
      </c>
      <c r="D6" s="33" t="s">
        <v>50</v>
      </c>
      <c r="E6" s="33" t="s">
        <v>67</v>
      </c>
      <c r="F6" s="33" t="s">
        <v>155</v>
      </c>
      <c r="G6" s="33" t="s">
        <v>156</v>
      </c>
      <c r="H6" s="33" t="s">
        <v>5</v>
      </c>
      <c r="I6" s="33" t="s">
        <v>69</v>
      </c>
      <c r="J6" s="33" t="s">
        <v>54</v>
      </c>
      <c r="K6" s="34" t="s">
        <v>151</v>
      </c>
      <c r="L6" s="13"/>
    </row>
    <row r="7" spans="1:12" s="15" customFormat="1">
      <c r="A7" s="102" t="s">
        <v>4605</v>
      </c>
      <c r="B7" s="103" t="s">
        <v>4605</v>
      </c>
      <c r="C7" s="103" t="s">
        <v>4605</v>
      </c>
      <c r="D7" s="103" t="s">
        <v>4605</v>
      </c>
      <c r="E7" s="16" t="s">
        <v>70</v>
      </c>
      <c r="F7" s="16" t="s">
        <v>152</v>
      </c>
      <c r="G7" s="103" t="s">
        <v>4605</v>
      </c>
      <c r="H7" s="16" t="s">
        <v>6</v>
      </c>
      <c r="I7" s="21" t="s">
        <v>7</v>
      </c>
      <c r="J7" s="21" t="s">
        <v>7</v>
      </c>
      <c r="K7" s="22" t="s">
        <v>7</v>
      </c>
    </row>
    <row r="8" spans="1:12" s="17" customFormat="1" ht="20.25">
      <c r="A8" s="104" t="s">
        <v>4605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4" t="s">
        <v>62</v>
      </c>
      <c r="K8" s="24" t="s">
        <v>63</v>
      </c>
    </row>
    <row r="9" spans="1:12" s="17" customFormat="1" ht="20.25">
      <c r="A9" s="18" t="s">
        <v>95</v>
      </c>
      <c r="B9" s="105" t="s">
        <v>4605</v>
      </c>
      <c r="C9" s="105" t="s">
        <v>4605</v>
      </c>
      <c r="D9" s="105" t="s">
        <v>4605</v>
      </c>
      <c r="E9" s="105" t="s">
        <v>4605</v>
      </c>
      <c r="F9" s="53">
        <v>32007659.050000001</v>
      </c>
      <c r="G9" s="105" t="s">
        <v>4605</v>
      </c>
      <c r="H9" s="53">
        <v>70.528711680800001</v>
      </c>
      <c r="I9" s="105" t="s">
        <v>4605</v>
      </c>
      <c r="J9" s="54">
        <v>1</v>
      </c>
      <c r="K9" s="54">
        <v>0</v>
      </c>
    </row>
    <row r="10" spans="1:12">
      <c r="A10" s="57" t="s">
        <v>173</v>
      </c>
      <c r="B10" s="110" t="s">
        <v>4605</v>
      </c>
      <c r="C10" s="110" t="s">
        <v>4605</v>
      </c>
      <c r="D10" s="110" t="s">
        <v>4605</v>
      </c>
      <c r="E10" s="110" t="s">
        <v>4605</v>
      </c>
      <c r="F10" s="59">
        <v>32007659.050000001</v>
      </c>
      <c r="G10" s="110" t="s">
        <v>4605</v>
      </c>
      <c r="H10" s="59">
        <v>70.528711680800001</v>
      </c>
      <c r="I10" s="110" t="s">
        <v>4605</v>
      </c>
      <c r="J10" s="58">
        <v>1</v>
      </c>
      <c r="K10" s="58">
        <v>0</v>
      </c>
    </row>
    <row r="11" spans="1:12">
      <c r="A11" s="57" t="s">
        <v>1898</v>
      </c>
      <c r="B11" s="110" t="s">
        <v>4605</v>
      </c>
      <c r="C11" s="110" t="s">
        <v>4605</v>
      </c>
      <c r="D11" s="110" t="s">
        <v>4605</v>
      </c>
      <c r="E11" s="110" t="s">
        <v>4605</v>
      </c>
      <c r="F11" s="59">
        <v>0</v>
      </c>
      <c r="G11" s="110" t="s">
        <v>4605</v>
      </c>
      <c r="H11" s="59">
        <v>0</v>
      </c>
      <c r="I11" s="110" t="s">
        <v>4605</v>
      </c>
      <c r="J11" s="58">
        <v>0</v>
      </c>
      <c r="K11" s="58">
        <v>0</v>
      </c>
    </row>
    <row r="12" spans="1:12">
      <c r="A12" t="s">
        <v>182</v>
      </c>
      <c r="B12" t="s">
        <v>182</v>
      </c>
      <c r="C12" t="s">
        <v>182</v>
      </c>
      <c r="D12" t="s">
        <v>182</v>
      </c>
      <c r="E12" s="110" t="s">
        <v>4605</v>
      </c>
      <c r="F12" s="55">
        <v>0</v>
      </c>
      <c r="G12" s="55">
        <v>0</v>
      </c>
      <c r="H12" s="55">
        <v>0</v>
      </c>
      <c r="I12" s="56">
        <v>0</v>
      </c>
      <c r="J12" s="56">
        <v>0</v>
      </c>
      <c r="K12" s="56">
        <v>0</v>
      </c>
    </row>
    <row r="13" spans="1:12">
      <c r="A13" s="57" t="s">
        <v>1904</v>
      </c>
      <c r="B13" s="110" t="s">
        <v>4605</v>
      </c>
      <c r="C13" s="110" t="s">
        <v>4605</v>
      </c>
      <c r="D13" s="110" t="s">
        <v>4605</v>
      </c>
      <c r="E13" s="110" t="s">
        <v>4605</v>
      </c>
      <c r="F13" s="59">
        <v>32007659.050000001</v>
      </c>
      <c r="G13" s="110" t="s">
        <v>4605</v>
      </c>
      <c r="H13" s="59">
        <v>70.528711680800001</v>
      </c>
      <c r="I13" s="110" t="s">
        <v>4605</v>
      </c>
      <c r="J13" s="58">
        <v>1</v>
      </c>
      <c r="K13" s="58">
        <v>0</v>
      </c>
    </row>
    <row r="14" spans="1:12">
      <c r="A14" t="s">
        <v>2856</v>
      </c>
      <c r="B14" t="s">
        <v>2857</v>
      </c>
      <c r="C14" t="s">
        <v>108</v>
      </c>
      <c r="D14" t="s">
        <v>100</v>
      </c>
      <c r="E14" t="s">
        <v>250</v>
      </c>
      <c r="F14" s="55">
        <v>16168817.460000001</v>
      </c>
      <c r="G14" s="55">
        <v>-1.1333</v>
      </c>
      <c r="H14" s="55">
        <v>-183.24120827418</v>
      </c>
      <c r="I14" s="56">
        <v>0</v>
      </c>
      <c r="J14" s="56">
        <v>-2.5981000000000001</v>
      </c>
      <c r="K14" s="56">
        <v>0</v>
      </c>
    </row>
    <row r="15" spans="1:12">
      <c r="A15" t="s">
        <v>2858</v>
      </c>
      <c r="B15" t="s">
        <v>2859</v>
      </c>
      <c r="C15" t="s">
        <v>108</v>
      </c>
      <c r="D15" t="s">
        <v>100</v>
      </c>
      <c r="E15" t="s">
        <v>250</v>
      </c>
      <c r="F15" s="55">
        <v>15838841.59</v>
      </c>
      <c r="G15" s="55">
        <v>1.6022000000000001</v>
      </c>
      <c r="H15" s="55">
        <v>253.76991995498</v>
      </c>
      <c r="I15" s="56">
        <v>0</v>
      </c>
      <c r="J15" s="56">
        <v>3.5981000000000001</v>
      </c>
      <c r="K15" s="56">
        <v>0</v>
      </c>
    </row>
    <row r="16" spans="1:12">
      <c r="A16" s="57" t="s">
        <v>2860</v>
      </c>
      <c r="B16" s="110" t="s">
        <v>4605</v>
      </c>
      <c r="C16" s="110" t="s">
        <v>4605</v>
      </c>
      <c r="D16" s="110" t="s">
        <v>4605</v>
      </c>
      <c r="E16" s="110" t="s">
        <v>4605</v>
      </c>
      <c r="F16" s="59">
        <v>0</v>
      </c>
      <c r="G16" s="110" t="s">
        <v>4605</v>
      </c>
      <c r="H16" s="59">
        <v>0</v>
      </c>
      <c r="I16" s="110" t="s">
        <v>4605</v>
      </c>
      <c r="J16" s="58">
        <v>0</v>
      </c>
      <c r="K16" s="58">
        <v>0</v>
      </c>
    </row>
    <row r="17" spans="1:11">
      <c r="A17" t="s">
        <v>182</v>
      </c>
      <c r="B17" t="s">
        <v>182</v>
      </c>
      <c r="C17" t="s">
        <v>182</v>
      </c>
      <c r="D17" t="s">
        <v>182</v>
      </c>
      <c r="E17" s="110" t="s">
        <v>4605</v>
      </c>
      <c r="F17" s="55">
        <v>0</v>
      </c>
      <c r="G17" s="55">
        <v>0</v>
      </c>
      <c r="H17" s="55">
        <v>0</v>
      </c>
      <c r="I17" s="56">
        <v>0</v>
      </c>
      <c r="J17" s="56">
        <v>0</v>
      </c>
      <c r="K17" s="56">
        <v>0</v>
      </c>
    </row>
    <row r="18" spans="1:11">
      <c r="A18" s="57" t="s">
        <v>1905</v>
      </c>
      <c r="B18" s="110" t="s">
        <v>4605</v>
      </c>
      <c r="C18" s="110" t="s">
        <v>4605</v>
      </c>
      <c r="D18" s="110" t="s">
        <v>4605</v>
      </c>
      <c r="E18" s="110" t="s">
        <v>4605</v>
      </c>
      <c r="F18" s="59">
        <v>0</v>
      </c>
      <c r="G18" s="110" t="s">
        <v>4605</v>
      </c>
      <c r="H18" s="59">
        <v>0</v>
      </c>
      <c r="I18" s="110" t="s">
        <v>4605</v>
      </c>
      <c r="J18" s="58">
        <v>0</v>
      </c>
      <c r="K18" s="58">
        <v>0</v>
      </c>
    </row>
    <row r="19" spans="1:11">
      <c r="A19" t="s">
        <v>182</v>
      </c>
      <c r="B19" t="s">
        <v>182</v>
      </c>
      <c r="C19" t="s">
        <v>182</v>
      </c>
      <c r="D19" t="s">
        <v>182</v>
      </c>
      <c r="E19" s="110" t="s">
        <v>4605</v>
      </c>
      <c r="F19" s="55">
        <v>0</v>
      </c>
      <c r="G19" s="55">
        <v>0</v>
      </c>
      <c r="H19" s="55">
        <v>0</v>
      </c>
      <c r="I19" s="56">
        <v>0</v>
      </c>
      <c r="J19" s="56">
        <v>0</v>
      </c>
      <c r="K19" s="56">
        <v>0</v>
      </c>
    </row>
    <row r="20" spans="1:11">
      <c r="A20" s="57" t="s">
        <v>851</v>
      </c>
      <c r="B20" s="110" t="s">
        <v>4605</v>
      </c>
      <c r="C20" s="110" t="s">
        <v>4605</v>
      </c>
      <c r="D20" s="110" t="s">
        <v>4605</v>
      </c>
      <c r="E20" s="110" t="s">
        <v>4605</v>
      </c>
      <c r="F20" s="59">
        <v>0</v>
      </c>
      <c r="G20" s="110" t="s">
        <v>4605</v>
      </c>
      <c r="H20" s="59">
        <v>0</v>
      </c>
      <c r="I20" s="110" t="s">
        <v>4605</v>
      </c>
      <c r="J20" s="58">
        <v>0</v>
      </c>
      <c r="K20" s="58">
        <v>0</v>
      </c>
    </row>
    <row r="21" spans="1:11">
      <c r="A21" t="s">
        <v>182</v>
      </c>
      <c r="B21" t="s">
        <v>182</v>
      </c>
      <c r="C21" t="s">
        <v>182</v>
      </c>
      <c r="D21" t="s">
        <v>182</v>
      </c>
      <c r="E21" s="110" t="s">
        <v>4605</v>
      </c>
      <c r="F21" s="55">
        <v>0</v>
      </c>
      <c r="G21" s="55">
        <v>0</v>
      </c>
      <c r="H21" s="55">
        <v>0</v>
      </c>
      <c r="I21" s="56">
        <v>0</v>
      </c>
      <c r="J21" s="56">
        <v>0</v>
      </c>
      <c r="K21" s="56">
        <v>0</v>
      </c>
    </row>
    <row r="22" spans="1:11">
      <c r="A22" s="57" t="s">
        <v>204</v>
      </c>
      <c r="B22" s="110" t="s">
        <v>4605</v>
      </c>
      <c r="C22" s="110" t="s">
        <v>4605</v>
      </c>
      <c r="D22" s="110" t="s">
        <v>4605</v>
      </c>
      <c r="E22" s="110" t="s">
        <v>4605</v>
      </c>
      <c r="F22" s="59">
        <v>0</v>
      </c>
      <c r="G22" s="110" t="s">
        <v>4605</v>
      </c>
      <c r="H22" s="59">
        <v>0</v>
      </c>
      <c r="I22" s="110" t="s">
        <v>4605</v>
      </c>
      <c r="J22" s="58">
        <v>0</v>
      </c>
      <c r="K22" s="58">
        <v>0</v>
      </c>
    </row>
    <row r="23" spans="1:11">
      <c r="A23" s="57" t="s">
        <v>1898</v>
      </c>
      <c r="B23" s="110" t="s">
        <v>4605</v>
      </c>
      <c r="C23" s="110" t="s">
        <v>4605</v>
      </c>
      <c r="D23" s="110" t="s">
        <v>4605</v>
      </c>
      <c r="E23" s="110" t="s">
        <v>4605</v>
      </c>
      <c r="F23" s="59">
        <v>0</v>
      </c>
      <c r="G23" s="110" t="s">
        <v>4605</v>
      </c>
      <c r="H23" s="59">
        <v>0</v>
      </c>
      <c r="I23" s="110" t="s">
        <v>4605</v>
      </c>
      <c r="J23" s="58">
        <v>0</v>
      </c>
      <c r="K23" s="58">
        <v>0</v>
      </c>
    </row>
    <row r="24" spans="1:11">
      <c r="A24" t="s">
        <v>182</v>
      </c>
      <c r="B24" t="s">
        <v>182</v>
      </c>
      <c r="C24" t="s">
        <v>182</v>
      </c>
      <c r="D24" t="s">
        <v>182</v>
      </c>
      <c r="E24" s="110" t="s">
        <v>4605</v>
      </c>
      <c r="F24" s="55">
        <v>0</v>
      </c>
      <c r="G24" s="55">
        <v>0</v>
      </c>
      <c r="H24" s="55">
        <v>0</v>
      </c>
      <c r="I24" s="56">
        <v>0</v>
      </c>
      <c r="J24" s="56">
        <v>0</v>
      </c>
      <c r="K24" s="56">
        <v>0</v>
      </c>
    </row>
    <row r="25" spans="1:11">
      <c r="A25" s="57" t="s">
        <v>1910</v>
      </c>
      <c r="B25" s="110" t="s">
        <v>4605</v>
      </c>
      <c r="C25" s="110" t="s">
        <v>4605</v>
      </c>
      <c r="D25" s="110" t="s">
        <v>4605</v>
      </c>
      <c r="E25" s="110" t="s">
        <v>4605</v>
      </c>
      <c r="F25" s="59">
        <v>0</v>
      </c>
      <c r="G25" s="110" t="s">
        <v>4605</v>
      </c>
      <c r="H25" s="59">
        <v>0</v>
      </c>
      <c r="I25" s="110" t="s">
        <v>4605</v>
      </c>
      <c r="J25" s="58">
        <v>0</v>
      </c>
      <c r="K25" s="58">
        <v>0</v>
      </c>
    </row>
    <row r="26" spans="1:11">
      <c r="A26" t="s">
        <v>182</v>
      </c>
      <c r="B26" t="s">
        <v>182</v>
      </c>
      <c r="C26" t="s">
        <v>182</v>
      </c>
      <c r="D26" t="s">
        <v>182</v>
      </c>
      <c r="E26" s="110" t="s">
        <v>4605</v>
      </c>
      <c r="F26" s="55">
        <v>0</v>
      </c>
      <c r="G26" s="55">
        <v>0</v>
      </c>
      <c r="H26" s="55">
        <v>0</v>
      </c>
      <c r="I26" s="56">
        <v>0</v>
      </c>
      <c r="J26" s="56">
        <v>0</v>
      </c>
      <c r="K26" s="56">
        <v>0</v>
      </c>
    </row>
    <row r="27" spans="1:11">
      <c r="A27" s="57" t="s">
        <v>1905</v>
      </c>
      <c r="B27" s="110" t="s">
        <v>4605</v>
      </c>
      <c r="C27" s="110" t="s">
        <v>4605</v>
      </c>
      <c r="D27" s="110" t="s">
        <v>4605</v>
      </c>
      <c r="E27" s="110" t="s">
        <v>4605</v>
      </c>
      <c r="F27" s="59">
        <v>0</v>
      </c>
      <c r="G27" s="110" t="s">
        <v>4605</v>
      </c>
      <c r="H27" s="59">
        <v>0</v>
      </c>
      <c r="I27" s="110" t="s">
        <v>4605</v>
      </c>
      <c r="J27" s="58">
        <v>0</v>
      </c>
      <c r="K27" s="58">
        <v>0</v>
      </c>
    </row>
    <row r="28" spans="1:11">
      <c r="A28" t="s">
        <v>182</v>
      </c>
      <c r="B28" t="s">
        <v>182</v>
      </c>
      <c r="C28" t="s">
        <v>182</v>
      </c>
      <c r="D28" t="s">
        <v>182</v>
      </c>
      <c r="E28" s="110" t="s">
        <v>4605</v>
      </c>
      <c r="F28" s="55">
        <v>0</v>
      </c>
      <c r="G28" s="55">
        <v>0</v>
      </c>
      <c r="H28" s="55">
        <v>0</v>
      </c>
      <c r="I28" s="56">
        <v>0</v>
      </c>
      <c r="J28" s="56">
        <v>0</v>
      </c>
      <c r="K28" s="56">
        <v>0</v>
      </c>
    </row>
    <row r="29" spans="1:11">
      <c r="A29" s="57" t="s">
        <v>1911</v>
      </c>
      <c r="B29" s="110" t="s">
        <v>4605</v>
      </c>
      <c r="C29" s="110" t="s">
        <v>4605</v>
      </c>
      <c r="D29" s="110" t="s">
        <v>4605</v>
      </c>
      <c r="E29" s="110" t="s">
        <v>4605</v>
      </c>
      <c r="F29" s="59">
        <v>0</v>
      </c>
      <c r="G29" s="110" t="s">
        <v>4605</v>
      </c>
      <c r="H29" s="59">
        <v>0</v>
      </c>
      <c r="I29" s="110" t="s">
        <v>4605</v>
      </c>
      <c r="J29" s="58">
        <v>0</v>
      </c>
      <c r="K29" s="58">
        <v>0</v>
      </c>
    </row>
    <row r="30" spans="1:11">
      <c r="A30" t="s">
        <v>182</v>
      </c>
      <c r="B30" t="s">
        <v>182</v>
      </c>
      <c r="C30" t="s">
        <v>182</v>
      </c>
      <c r="D30" t="s">
        <v>182</v>
      </c>
      <c r="E30" s="110" t="s">
        <v>4605</v>
      </c>
      <c r="F30" s="55">
        <v>0</v>
      </c>
      <c r="G30" s="55">
        <v>0</v>
      </c>
      <c r="H30" s="55">
        <v>0</v>
      </c>
      <c r="I30" s="56">
        <v>0</v>
      </c>
      <c r="J30" s="56">
        <v>0</v>
      </c>
      <c r="K30" s="56">
        <v>0</v>
      </c>
    </row>
    <row r="31" spans="1:11">
      <c r="A31" s="57" t="s">
        <v>851</v>
      </c>
      <c r="B31" s="110" t="s">
        <v>4605</v>
      </c>
      <c r="C31" s="110" t="s">
        <v>4605</v>
      </c>
      <c r="D31" s="110" t="s">
        <v>4605</v>
      </c>
      <c r="E31" s="110" t="s">
        <v>4605</v>
      </c>
      <c r="F31" s="59">
        <v>0</v>
      </c>
      <c r="G31" s="110" t="s">
        <v>4605</v>
      </c>
      <c r="H31" s="59">
        <v>0</v>
      </c>
      <c r="I31" s="110" t="s">
        <v>4605</v>
      </c>
      <c r="J31" s="58">
        <v>0</v>
      </c>
      <c r="K31" s="58">
        <v>0</v>
      </c>
    </row>
    <row r="32" spans="1:11">
      <c r="A32" t="s">
        <v>182</v>
      </c>
      <c r="B32" t="s">
        <v>182</v>
      </c>
      <c r="C32" t="s">
        <v>182</v>
      </c>
      <c r="D32" t="s">
        <v>182</v>
      </c>
      <c r="E32" s="110" t="s">
        <v>4605</v>
      </c>
      <c r="F32" s="55">
        <v>0</v>
      </c>
      <c r="G32" s="55">
        <v>0</v>
      </c>
      <c r="H32" s="55">
        <v>0</v>
      </c>
      <c r="I32" s="56">
        <v>0</v>
      </c>
      <c r="J32" s="56">
        <v>0</v>
      </c>
      <c r="K32" s="56">
        <v>0</v>
      </c>
    </row>
    <row r="33" spans="1:11">
      <c r="A33" t="s">
        <v>206</v>
      </c>
      <c r="B33" s="110" t="s">
        <v>4605</v>
      </c>
      <c r="C33" s="110" t="s">
        <v>4605</v>
      </c>
      <c r="D33" s="110" t="s">
        <v>4605</v>
      </c>
      <c r="E33" s="110" t="s">
        <v>4605</v>
      </c>
      <c r="F33" s="110" t="s">
        <v>4605</v>
      </c>
      <c r="G33" s="110" t="s">
        <v>4605</v>
      </c>
      <c r="H33" s="110" t="s">
        <v>4605</v>
      </c>
      <c r="I33" s="110" t="s">
        <v>4605</v>
      </c>
      <c r="J33" s="110" t="s">
        <v>4605</v>
      </c>
      <c r="K33" s="110" t="s">
        <v>4605</v>
      </c>
    </row>
    <row r="34" spans="1:11">
      <c r="A34" t="s">
        <v>320</v>
      </c>
      <c r="B34" s="110" t="s">
        <v>4605</v>
      </c>
      <c r="C34" s="110" t="s">
        <v>4605</v>
      </c>
      <c r="D34" s="110" t="s">
        <v>4605</v>
      </c>
      <c r="E34" s="110" t="s">
        <v>4605</v>
      </c>
      <c r="F34" s="110" t="s">
        <v>4605</v>
      </c>
      <c r="G34" s="110" t="s">
        <v>4605</v>
      </c>
      <c r="H34" s="110" t="s">
        <v>4605</v>
      </c>
      <c r="I34" s="110" t="s">
        <v>4605</v>
      </c>
      <c r="J34" s="110" t="s">
        <v>4605</v>
      </c>
      <c r="K34" s="110" t="s">
        <v>4605</v>
      </c>
    </row>
    <row r="35" spans="1:11">
      <c r="A35" t="s">
        <v>321</v>
      </c>
      <c r="B35" s="110" t="s">
        <v>4605</v>
      </c>
      <c r="C35" s="110" t="s">
        <v>4605</v>
      </c>
      <c r="D35" s="110" t="s">
        <v>4605</v>
      </c>
      <c r="E35" s="110" t="s">
        <v>4605</v>
      </c>
      <c r="F35" s="110" t="s">
        <v>4605</v>
      </c>
      <c r="G35" s="110" t="s">
        <v>4605</v>
      </c>
      <c r="H35" s="110" t="s">
        <v>4605</v>
      </c>
      <c r="I35" s="110" t="s">
        <v>4605</v>
      </c>
      <c r="J35" s="110" t="s">
        <v>4605</v>
      </c>
      <c r="K35" s="110" t="s">
        <v>4605</v>
      </c>
    </row>
    <row r="36" spans="1:11">
      <c r="A36" t="s">
        <v>322</v>
      </c>
      <c r="B36" s="110" t="s">
        <v>4605</v>
      </c>
      <c r="C36" s="110" t="s">
        <v>4605</v>
      </c>
      <c r="D36" s="110" t="s">
        <v>4605</v>
      </c>
      <c r="E36" s="110" t="s">
        <v>4605</v>
      </c>
      <c r="F36" s="110" t="s">
        <v>4605</v>
      </c>
      <c r="G36" s="110" t="s">
        <v>4605</v>
      </c>
      <c r="H36" s="110" t="s">
        <v>4605</v>
      </c>
      <c r="I36" s="110" t="s">
        <v>4605</v>
      </c>
      <c r="J36" s="110" t="s">
        <v>4605</v>
      </c>
      <c r="K36" s="110" t="s">
        <v>4605</v>
      </c>
    </row>
    <row r="37" spans="1:11" hidden="1">
      <c r="B37" s="13"/>
      <c r="C37" s="13"/>
    </row>
    <row r="38" spans="1:11" hidden="1">
      <c r="B38" s="13"/>
      <c r="C38" s="13"/>
    </row>
    <row r="39" spans="1:11" hidden="1">
      <c r="B39" s="13"/>
      <c r="C39" s="13"/>
    </row>
    <row r="40" spans="1:11" hidden="1">
      <c r="B40" s="13"/>
      <c r="C40" s="13"/>
    </row>
    <row r="41" spans="1:11" hidden="1">
      <c r="B41" s="13"/>
      <c r="C41" s="13"/>
    </row>
    <row r="42" spans="1:11" hidden="1">
      <c r="B42" s="13"/>
      <c r="C42" s="13"/>
    </row>
    <row r="43" spans="1:11" hidden="1">
      <c r="B43" s="13"/>
      <c r="C43" s="13"/>
    </row>
    <row r="44" spans="1:11" hidden="1">
      <c r="B44" s="13"/>
      <c r="C44" s="13"/>
    </row>
    <row r="45" spans="1:11" hidden="1">
      <c r="B45" s="13"/>
      <c r="C45" s="13"/>
    </row>
    <row r="46" spans="1:11" hidden="1">
      <c r="B46" s="13"/>
      <c r="C46" s="13"/>
    </row>
    <row r="47" spans="1:11" hidden="1">
      <c r="B47" s="13"/>
      <c r="C47" s="13"/>
    </row>
    <row r="48" spans="1:11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2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72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3" customWidth="1"/>
    <col min="11" max="11" width="7.5703125" style="13" hidden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19.5703125" style="13" hidden="1"/>
    <col min="18" max="18" width="6.28515625" style="13" hidden="1"/>
    <col min="19" max="19" width="14.42578125" style="13" hidden="1"/>
    <col min="20" max="20" width="10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20" s="1" customFormat="1">
      <c r="A1" s="2" t="s">
        <v>0</v>
      </c>
      <c r="B1" s="63" t="s">
        <v>4604</v>
      </c>
      <c r="E1" s="69"/>
    </row>
    <row r="2" spans="1:20" s="1" customFormat="1">
      <c r="A2" s="2" t="s">
        <v>1</v>
      </c>
      <c r="B2" s="9" t="s">
        <v>3591</v>
      </c>
      <c r="E2" s="69"/>
    </row>
    <row r="3" spans="1:20" s="1" customFormat="1">
      <c r="A3" s="2" t="s">
        <v>2</v>
      </c>
      <c r="B3" s="20" t="s">
        <v>3592</v>
      </c>
      <c r="E3" s="69"/>
    </row>
    <row r="4" spans="1:20" s="1" customFormat="1">
      <c r="A4" s="2" t="s">
        <v>3</v>
      </c>
      <c r="B4" s="64" t="s">
        <v>165</v>
      </c>
      <c r="E4" s="69"/>
    </row>
    <row r="5" spans="1:20" ht="18.75">
      <c r="A5" s="85" t="s">
        <v>123</v>
      </c>
      <c r="B5" s="86"/>
      <c r="C5" s="86"/>
      <c r="D5" s="86"/>
      <c r="E5" s="86"/>
      <c r="F5" s="86"/>
      <c r="G5" s="86"/>
      <c r="H5" s="86"/>
      <c r="I5" s="86"/>
      <c r="J5" s="87"/>
    </row>
    <row r="6" spans="1:20" s="15" customFormat="1">
      <c r="A6" s="32" t="s">
        <v>92</v>
      </c>
      <c r="B6" s="33" t="s">
        <v>46</v>
      </c>
      <c r="C6" s="33" t="s">
        <v>80</v>
      </c>
      <c r="D6" s="33" t="s">
        <v>50</v>
      </c>
      <c r="E6" s="122" t="s">
        <v>67</v>
      </c>
      <c r="F6" s="33" t="s">
        <v>155</v>
      </c>
      <c r="G6" s="33" t="s">
        <v>156</v>
      </c>
      <c r="H6" s="33" t="s">
        <v>5</v>
      </c>
      <c r="I6" s="33" t="s">
        <v>54</v>
      </c>
      <c r="J6" s="34" t="s">
        <v>151</v>
      </c>
      <c r="K6" s="13"/>
    </row>
    <row r="7" spans="1:20" s="15" customFormat="1">
      <c r="A7" s="102" t="s">
        <v>4605</v>
      </c>
      <c r="B7" s="103" t="s">
        <v>4605</v>
      </c>
      <c r="C7" s="103" t="s">
        <v>4605</v>
      </c>
      <c r="D7" s="103" t="s">
        <v>4605</v>
      </c>
      <c r="E7" s="70" t="s">
        <v>70</v>
      </c>
      <c r="F7" s="16" t="s">
        <v>152</v>
      </c>
      <c r="G7" s="103" t="s">
        <v>4605</v>
      </c>
      <c r="H7" s="16" t="s">
        <v>6</v>
      </c>
      <c r="I7" s="21" t="s">
        <v>7</v>
      </c>
      <c r="J7" s="29" t="s">
        <v>7</v>
      </c>
    </row>
    <row r="8" spans="1:20" s="17" customFormat="1" ht="20.25">
      <c r="A8" s="104" t="s">
        <v>4605</v>
      </c>
      <c r="B8" s="5" t="s">
        <v>8</v>
      </c>
      <c r="C8" s="5" t="s">
        <v>9</v>
      </c>
      <c r="D8" s="5" t="s">
        <v>56</v>
      </c>
      <c r="E8" s="71" t="s">
        <v>57</v>
      </c>
      <c r="F8" s="5" t="s">
        <v>58</v>
      </c>
      <c r="G8" s="5" t="s">
        <v>59</v>
      </c>
      <c r="H8" s="5" t="s">
        <v>60</v>
      </c>
      <c r="I8" s="24" t="s">
        <v>61</v>
      </c>
      <c r="J8" s="24" t="s">
        <v>62</v>
      </c>
    </row>
    <row r="9" spans="1:20" s="17" customFormat="1" ht="20.25">
      <c r="A9" s="18" t="s">
        <v>106</v>
      </c>
      <c r="B9" s="105" t="s">
        <v>4605</v>
      </c>
      <c r="C9" s="105" t="s">
        <v>4605</v>
      </c>
      <c r="D9" s="105" t="s">
        <v>4605</v>
      </c>
      <c r="E9" s="105" t="s">
        <v>4605</v>
      </c>
      <c r="F9" s="123" t="s">
        <v>4605</v>
      </c>
      <c r="G9" s="105" t="s">
        <v>4605</v>
      </c>
      <c r="H9" s="53">
        <f>H10+H400</f>
        <v>235107.3185183421</v>
      </c>
      <c r="I9" s="54">
        <f>H9/$H$9</f>
        <v>1</v>
      </c>
      <c r="J9" s="54">
        <f>H9/'סכום נכסי הקרן'!$C$41</f>
        <v>1.4272113476762986E-2</v>
      </c>
      <c r="S9" s="67"/>
      <c r="T9" s="68"/>
    </row>
    <row r="10" spans="1:20">
      <c r="A10" s="57" t="s">
        <v>3813</v>
      </c>
      <c r="B10" s="110" t="s">
        <v>4605</v>
      </c>
      <c r="C10" s="110" t="s">
        <v>4605</v>
      </c>
      <c r="D10" s="110" t="s">
        <v>4605</v>
      </c>
      <c r="E10" s="110" t="s">
        <v>4605</v>
      </c>
      <c r="F10" s="124" t="s">
        <v>4605</v>
      </c>
      <c r="G10" s="110" t="s">
        <v>4605</v>
      </c>
      <c r="H10" s="59">
        <f>H11+H20+H268+H396</f>
        <v>190405.3222993681</v>
      </c>
      <c r="I10" s="58">
        <f t="shared" ref="I10:I73" si="0">H10/$H$9</f>
        <v>0.80986556904868723</v>
      </c>
      <c r="J10" s="58">
        <f>H10/'סכום נכסי הקרן'!$C$41</f>
        <v>1.1558493302386095E-2</v>
      </c>
    </row>
    <row r="11" spans="1:20">
      <c r="A11" s="57" t="s">
        <v>1898</v>
      </c>
      <c r="B11" s="110" t="s">
        <v>4605</v>
      </c>
      <c r="C11" s="110" t="s">
        <v>4605</v>
      </c>
      <c r="D11" s="110" t="s">
        <v>4605</v>
      </c>
      <c r="E11" s="110" t="s">
        <v>4605</v>
      </c>
      <c r="F11" s="124" t="s">
        <v>4605</v>
      </c>
      <c r="G11" s="110" t="s">
        <v>4605</v>
      </c>
      <c r="H11" s="59">
        <f>SUM(H12:H19)</f>
        <v>-1982.4780835359995</v>
      </c>
      <c r="I11" s="58">
        <f t="shared" si="0"/>
        <v>-8.4322261681587535E-3</v>
      </c>
      <c r="J11" s="58">
        <f>H11/'סכום נכסי הקרן'!$C$41</f>
        <v>-1.2034568873369207E-4</v>
      </c>
    </row>
    <row r="12" spans="1:20">
      <c r="A12" t="s">
        <v>3814</v>
      </c>
      <c r="B12" t="s">
        <v>3815</v>
      </c>
      <c r="C12" t="s">
        <v>1901</v>
      </c>
      <c r="D12" t="s">
        <v>98</v>
      </c>
      <c r="E12" s="66">
        <v>44952</v>
      </c>
      <c r="F12" s="55">
        <v>5428869.5230790004</v>
      </c>
      <c r="G12" s="55">
        <v>-38.778080000000003</v>
      </c>
      <c r="H12" s="55">
        <v>-2105.2113753650001</v>
      </c>
      <c r="I12" s="56">
        <f t="shared" si="0"/>
        <v>-8.9542570968532409E-3</v>
      </c>
      <c r="J12" s="56">
        <f>H12/'סכום נכסי הקרן'!$C$41</f>
        <v>-1.2779617338639975E-4</v>
      </c>
    </row>
    <row r="13" spans="1:20">
      <c r="A13" t="s">
        <v>3816</v>
      </c>
      <c r="B13" t="s">
        <v>3817</v>
      </c>
      <c r="C13" t="s">
        <v>1901</v>
      </c>
      <c r="D13" t="s">
        <v>98</v>
      </c>
      <c r="E13" s="66">
        <v>44952</v>
      </c>
      <c r="F13" s="55">
        <v>9035691.3799109999</v>
      </c>
      <c r="G13" s="55">
        <v>-15.624169999999999</v>
      </c>
      <c r="H13" s="55">
        <v>-1411.7518157919999</v>
      </c>
      <c r="I13" s="56">
        <f t="shared" si="0"/>
        <v>-6.0047123360043803E-3</v>
      </c>
      <c r="J13" s="56">
        <f>H13/'סכום נכסי הקרן'!$C$41</f>
        <v>-8.5699935854773065E-5</v>
      </c>
    </row>
    <row r="14" spans="1:20">
      <c r="A14" t="s">
        <v>3818</v>
      </c>
      <c r="B14" t="s">
        <v>3819</v>
      </c>
      <c r="C14" t="s">
        <v>1901</v>
      </c>
      <c r="D14" t="s">
        <v>98</v>
      </c>
      <c r="E14" s="66">
        <v>45244</v>
      </c>
      <c r="F14" s="55">
        <v>4490356.0442880001</v>
      </c>
      <c r="G14" s="55">
        <v>10.994979000000001</v>
      </c>
      <c r="H14" s="55">
        <v>493.71372026899996</v>
      </c>
      <c r="I14" s="56">
        <f t="shared" si="0"/>
        <v>2.0999504540326866E-3</v>
      </c>
      <c r="J14" s="56">
        <f>H14/'סכום נכסי הקרן'!$C$41</f>
        <v>2.9970731175534458E-5</v>
      </c>
    </row>
    <row r="15" spans="1:20">
      <c r="A15" t="s">
        <v>3820</v>
      </c>
      <c r="B15" t="s">
        <v>3821</v>
      </c>
      <c r="C15" t="s">
        <v>1901</v>
      </c>
      <c r="D15" t="s">
        <v>98</v>
      </c>
      <c r="E15" s="66">
        <v>44965</v>
      </c>
      <c r="F15" s="55">
        <v>2171504.9644800001</v>
      </c>
      <c r="G15" s="55">
        <v>-2.479949</v>
      </c>
      <c r="H15" s="55">
        <v>-53.852209612999999</v>
      </c>
      <c r="I15" s="56">
        <f t="shared" si="0"/>
        <v>-2.2905373576790071E-4</v>
      </c>
      <c r="J15" s="56">
        <f>H15/'סכום נכסי הקרן'!$C$41</f>
        <v>-3.2690809091559636E-6</v>
      </c>
    </row>
    <row r="16" spans="1:20">
      <c r="A16" t="s">
        <v>3820</v>
      </c>
      <c r="B16" t="s">
        <v>3822</v>
      </c>
      <c r="C16" t="s">
        <v>1901</v>
      </c>
      <c r="D16" t="s">
        <v>98</v>
      </c>
      <c r="E16" s="66">
        <v>44952</v>
      </c>
      <c r="F16" s="55">
        <v>6251954.8641179986</v>
      </c>
      <c r="G16" s="55">
        <v>7.9122940000000002</v>
      </c>
      <c r="H16" s="55">
        <v>494.67306514699999</v>
      </c>
      <c r="I16" s="56">
        <f t="shared" si="0"/>
        <v>2.1040309092224523E-3</v>
      </c>
      <c r="J16" s="56">
        <f>H16/'סכום נכסי הקרן'!$C$41</f>
        <v>3.002896789503964E-5</v>
      </c>
    </row>
    <row r="17" spans="1:10">
      <c r="A17" t="s">
        <v>3823</v>
      </c>
      <c r="B17" t="s">
        <v>3824</v>
      </c>
      <c r="C17" t="s">
        <v>1901</v>
      </c>
      <c r="D17" t="s">
        <v>98</v>
      </c>
      <c r="E17" s="66">
        <v>45091</v>
      </c>
      <c r="F17" s="55">
        <v>5319990.92576</v>
      </c>
      <c r="G17" s="55">
        <v>5.8367300000000002</v>
      </c>
      <c r="H17" s="55">
        <v>310.513485027</v>
      </c>
      <c r="I17" s="56">
        <f t="shared" si="0"/>
        <v>1.3207308346837999E-3</v>
      </c>
      <c r="J17" s="56">
        <f>H17/'סכום נכסי הקרן'!$C$41</f>
        <v>1.8849620344867091E-5</v>
      </c>
    </row>
    <row r="18" spans="1:10">
      <c r="A18" t="s">
        <v>3825</v>
      </c>
      <c r="B18" t="s">
        <v>3826</v>
      </c>
      <c r="C18" t="s">
        <v>1901</v>
      </c>
      <c r="D18" t="s">
        <v>98</v>
      </c>
      <c r="E18" s="66">
        <v>44917</v>
      </c>
      <c r="F18" s="55">
        <v>8600688.089342</v>
      </c>
      <c r="G18" s="55">
        <v>-1.4228719999999999</v>
      </c>
      <c r="H18" s="55">
        <v>-122.37677029699999</v>
      </c>
      <c r="I18" s="56">
        <f t="shared" si="0"/>
        <v>-5.2051450830295043E-4</v>
      </c>
      <c r="J18" s="56">
        <f>H18/'סכום נכסי הקרן'!$C$41</f>
        <v>-7.4288421288011986E-6</v>
      </c>
    </row>
    <row r="19" spans="1:10">
      <c r="A19" t="s">
        <v>3825</v>
      </c>
      <c r="B19" t="s">
        <v>3827</v>
      </c>
      <c r="C19" t="s">
        <v>1901</v>
      </c>
      <c r="D19" t="s">
        <v>98</v>
      </c>
      <c r="E19" s="66">
        <v>45043</v>
      </c>
      <c r="F19" s="55">
        <v>7088088.2419199999</v>
      </c>
      <c r="G19" s="55">
        <v>5.8099420000000004</v>
      </c>
      <c r="H19" s="55">
        <v>411.81381708800001</v>
      </c>
      <c r="I19" s="56">
        <f t="shared" si="0"/>
        <v>1.7515993108307771E-3</v>
      </c>
      <c r="J19" s="56">
        <f>H19/'סכום נכסי הקרן'!$C$41</f>
        <v>2.4999024129996692E-5</v>
      </c>
    </row>
    <row r="20" spans="1:10" s="73" customFormat="1">
      <c r="A20" s="74" t="s">
        <v>4508</v>
      </c>
      <c r="B20" s="124" t="s">
        <v>4605</v>
      </c>
      <c r="C20" s="124" t="s">
        <v>4605</v>
      </c>
      <c r="D20" s="124" t="s">
        <v>4605</v>
      </c>
      <c r="E20" s="124" t="s">
        <v>4605</v>
      </c>
      <c r="F20" s="124" t="s">
        <v>4605</v>
      </c>
      <c r="G20" s="124" t="s">
        <v>4605</v>
      </c>
      <c r="H20" s="59">
        <f>SUM(H21:H267)</f>
        <v>199970.08025513211</v>
      </c>
      <c r="I20" s="58">
        <f t="shared" si="0"/>
        <v>0.85054808806188342</v>
      </c>
      <c r="J20" s="58">
        <f>H20/'סכום נכסי הקרן'!$C$41</f>
        <v>1.2139118830262998E-2</v>
      </c>
    </row>
    <row r="21" spans="1:10">
      <c r="A21" t="s">
        <v>3828</v>
      </c>
      <c r="B21" t="s">
        <v>3829</v>
      </c>
      <c r="C21" t="s">
        <v>1901</v>
      </c>
      <c r="D21" t="s">
        <v>100</v>
      </c>
      <c r="E21" s="66">
        <v>45131</v>
      </c>
      <c r="F21" s="55">
        <v>8055182.2953599999</v>
      </c>
      <c r="G21" s="55">
        <v>-1.8345130000000001</v>
      </c>
      <c r="H21" s="55">
        <v>-147.77337575999999</v>
      </c>
      <c r="I21" s="56">
        <f t="shared" si="0"/>
        <v>-6.285358392553455E-4</v>
      </c>
      <c r="J21" s="56">
        <f>H21/'סכום נכסי הקרן'!$C$41</f>
        <v>-8.9705348220647517E-6</v>
      </c>
    </row>
    <row r="22" spans="1:10">
      <c r="A22" t="s">
        <v>3828</v>
      </c>
      <c r="B22" t="s">
        <v>3830</v>
      </c>
      <c r="C22" t="s">
        <v>1901</v>
      </c>
      <c r="D22" t="s">
        <v>100</v>
      </c>
      <c r="E22" s="66">
        <v>45131</v>
      </c>
      <c r="F22" s="55">
        <v>10183172.380799999</v>
      </c>
      <c r="G22" s="55">
        <v>-1.8345130000000001</v>
      </c>
      <c r="H22" s="55">
        <v>-186.81163315200001</v>
      </c>
      <c r="I22" s="56">
        <f t="shared" si="0"/>
        <v>-7.9458025521832382E-4</v>
      </c>
      <c r="J22" s="56">
        <f>H22/'סכום נכסי הקרן'!$C$41</f>
        <v>-1.1340339568871212E-5</v>
      </c>
    </row>
    <row r="23" spans="1:10">
      <c r="A23" t="s">
        <v>3831</v>
      </c>
      <c r="B23" t="s">
        <v>3832</v>
      </c>
      <c r="C23" t="s">
        <v>1901</v>
      </c>
      <c r="D23" t="s">
        <v>100</v>
      </c>
      <c r="E23" s="66">
        <v>45131</v>
      </c>
      <c r="F23" s="55">
        <v>13504073.660238</v>
      </c>
      <c r="G23" s="55">
        <v>-1.7487699999999999</v>
      </c>
      <c r="H23" s="55">
        <v>-236.15515817699998</v>
      </c>
      <c r="I23" s="56">
        <f t="shared" si="0"/>
        <v>-1.0044568568314308E-3</v>
      </c>
      <c r="J23" s="56">
        <f>H23/'סכום נכסי הקרן'!$C$41</f>
        <v>-1.4335722243210855E-5</v>
      </c>
    </row>
    <row r="24" spans="1:10">
      <c r="A24" t="s">
        <v>3833</v>
      </c>
      <c r="B24" t="s">
        <v>3834</v>
      </c>
      <c r="C24" t="s">
        <v>1901</v>
      </c>
      <c r="D24" t="s">
        <v>100</v>
      </c>
      <c r="E24" s="66">
        <v>45131</v>
      </c>
      <c r="F24" s="55">
        <v>8076127.8057500003</v>
      </c>
      <c r="G24" s="55">
        <v>-1.720221</v>
      </c>
      <c r="H24" s="55">
        <v>-138.92722497099999</v>
      </c>
      <c r="I24" s="56">
        <f t="shared" si="0"/>
        <v>-5.9090982725049221E-4</v>
      </c>
      <c r="J24" s="56">
        <f>H24/'סכום נכסי הקרן'!$C$41</f>
        <v>-8.4335321090534394E-6</v>
      </c>
    </row>
    <row r="25" spans="1:10">
      <c r="A25" t="s">
        <v>3835</v>
      </c>
      <c r="B25" t="s">
        <v>3836</v>
      </c>
      <c r="C25" t="s">
        <v>1901</v>
      </c>
      <c r="D25" t="s">
        <v>100</v>
      </c>
      <c r="E25" s="66">
        <v>45138</v>
      </c>
      <c r="F25" s="55">
        <v>17218612.108065002</v>
      </c>
      <c r="G25" s="55">
        <v>0.75822500000000004</v>
      </c>
      <c r="H25" s="55">
        <v>130.55573849499999</v>
      </c>
      <c r="I25" s="56">
        <f t="shared" si="0"/>
        <v>5.5530274139388208E-4</v>
      </c>
      <c r="J25" s="56">
        <f>H25/'סכום נכסי הקרן'!$C$41</f>
        <v>7.925343739131056E-6</v>
      </c>
    </row>
    <row r="26" spans="1:10">
      <c r="A26" t="s">
        <v>3837</v>
      </c>
      <c r="B26" t="s">
        <v>3838</v>
      </c>
      <c r="C26" t="s">
        <v>1901</v>
      </c>
      <c r="D26" t="s">
        <v>100</v>
      </c>
      <c r="E26" s="66">
        <v>45274</v>
      </c>
      <c r="F26" s="55">
        <v>6897626.9556780001</v>
      </c>
      <c r="G26" s="55">
        <v>1.4278599999999999</v>
      </c>
      <c r="H26" s="55">
        <v>98.488462546999983</v>
      </c>
      <c r="I26" s="56">
        <f t="shared" si="0"/>
        <v>4.1890853576009087E-4</v>
      </c>
      <c r="J26" s="56">
        <f>H26/'סכום נכסי הקרן'!$C$41</f>
        <v>5.978710158752642E-6</v>
      </c>
    </row>
    <row r="27" spans="1:10">
      <c r="A27" t="s">
        <v>3839</v>
      </c>
      <c r="B27" t="s">
        <v>3840</v>
      </c>
      <c r="C27" t="s">
        <v>1901</v>
      </c>
      <c r="D27" t="s">
        <v>100</v>
      </c>
      <c r="E27" s="66">
        <v>45274</v>
      </c>
      <c r="F27" s="55">
        <v>6900455.3202480003</v>
      </c>
      <c r="G27" s="55">
        <v>1.4682630000000001</v>
      </c>
      <c r="H27" s="55">
        <v>101.31682711699999</v>
      </c>
      <c r="I27" s="56">
        <f t="shared" si="0"/>
        <v>4.3093863583449303E-4</v>
      </c>
      <c r="J27" s="56">
        <f>H27/'סכום נכסי הקרן'!$C$41</f>
        <v>6.1504051121513253E-6</v>
      </c>
    </row>
    <row r="28" spans="1:10">
      <c r="A28" t="s">
        <v>3841</v>
      </c>
      <c r="B28" t="s">
        <v>3842</v>
      </c>
      <c r="C28" t="s">
        <v>1901</v>
      </c>
      <c r="D28" t="s">
        <v>100</v>
      </c>
      <c r="E28" s="66">
        <v>45264</v>
      </c>
      <c r="F28" s="55">
        <v>11001687.767532</v>
      </c>
      <c r="G28" s="55">
        <v>1.537382</v>
      </c>
      <c r="H28" s="55">
        <v>169.13795944499998</v>
      </c>
      <c r="I28" s="56">
        <f t="shared" si="0"/>
        <v>7.1940746256184509E-4</v>
      </c>
      <c r="J28" s="56">
        <f>H28/'סכום נכסי הקרן'!$C$41</f>
        <v>1.0267464941712773E-5</v>
      </c>
    </row>
    <row r="29" spans="1:10">
      <c r="A29" t="s">
        <v>3843</v>
      </c>
      <c r="B29" t="s">
        <v>3844</v>
      </c>
      <c r="C29" t="s">
        <v>1901</v>
      </c>
      <c r="D29" t="s">
        <v>100</v>
      </c>
      <c r="E29" s="66">
        <v>45264</v>
      </c>
      <c r="F29" s="55">
        <v>13886872.268064</v>
      </c>
      <c r="G29" s="55">
        <v>1.564255</v>
      </c>
      <c r="H29" s="55">
        <v>217.226081669</v>
      </c>
      <c r="I29" s="56">
        <f t="shared" si="0"/>
        <v>9.239443631017931E-4</v>
      </c>
      <c r="J29" s="56">
        <f>H29/'סכום נכסי הקרן'!$C$41</f>
        <v>1.3186638796404295E-5</v>
      </c>
    </row>
    <row r="30" spans="1:10">
      <c r="A30" t="s">
        <v>3845</v>
      </c>
      <c r="B30" t="s">
        <v>3846</v>
      </c>
      <c r="C30" t="s">
        <v>1901</v>
      </c>
      <c r="D30" t="s">
        <v>100</v>
      </c>
      <c r="E30" s="66">
        <v>45264</v>
      </c>
      <c r="F30" s="55">
        <v>9173579.489844</v>
      </c>
      <c r="G30" s="55">
        <v>1.5964830000000001</v>
      </c>
      <c r="H30" s="55">
        <v>146.45464977200001</v>
      </c>
      <c r="I30" s="56">
        <f t="shared" si="0"/>
        <v>6.2292680081149502E-4</v>
      </c>
      <c r="J30" s="56">
        <f>H30/'סכום נכסי הקרן'!$C$41</f>
        <v>8.8904819888985911E-6</v>
      </c>
    </row>
    <row r="31" spans="1:10">
      <c r="A31" t="s">
        <v>3847</v>
      </c>
      <c r="B31" t="s">
        <v>3848</v>
      </c>
      <c r="C31" t="s">
        <v>1901</v>
      </c>
      <c r="D31" t="s">
        <v>100</v>
      </c>
      <c r="E31" s="66">
        <v>45258</v>
      </c>
      <c r="F31" s="55">
        <v>13397407.100173002</v>
      </c>
      <c r="G31" s="55">
        <v>1.573842</v>
      </c>
      <c r="H31" s="55">
        <v>210.85397782299998</v>
      </c>
      <c r="I31" s="56">
        <f t="shared" si="0"/>
        <v>8.9684140481807262E-4</v>
      </c>
      <c r="J31" s="56">
        <f>H31/'סכום נכסי הקרן'!$C$41</f>
        <v>1.2799822300223063E-5</v>
      </c>
    </row>
    <row r="32" spans="1:10">
      <c r="A32" t="s">
        <v>3849</v>
      </c>
      <c r="B32" t="s">
        <v>3850</v>
      </c>
      <c r="C32" t="s">
        <v>1901</v>
      </c>
      <c r="D32" t="s">
        <v>100</v>
      </c>
      <c r="E32" s="66">
        <v>45258</v>
      </c>
      <c r="F32" s="55">
        <v>11810048.586300001</v>
      </c>
      <c r="G32" s="55">
        <v>1.6988760000000001</v>
      </c>
      <c r="H32" s="55">
        <v>200.63802853199999</v>
      </c>
      <c r="I32" s="56">
        <f t="shared" si="0"/>
        <v>8.5338912372626564E-4</v>
      </c>
      <c r="J32" s="56">
        <f>H32/'סכום נכסי הקרן'!$C$41</f>
        <v>1.2179666413656592E-5</v>
      </c>
    </row>
    <row r="33" spans="1:10">
      <c r="A33" t="s">
        <v>3851</v>
      </c>
      <c r="B33" t="s">
        <v>3852</v>
      </c>
      <c r="C33" t="s">
        <v>1901</v>
      </c>
      <c r="D33" t="s">
        <v>100</v>
      </c>
      <c r="E33" s="66">
        <v>45258</v>
      </c>
      <c r="F33" s="55">
        <v>13122276.207</v>
      </c>
      <c r="G33" s="55">
        <v>1.6988760000000001</v>
      </c>
      <c r="H33" s="55">
        <v>222.93114321000002</v>
      </c>
      <c r="I33" s="56">
        <f t="shared" si="0"/>
        <v>9.4821013916080138E-4</v>
      </c>
      <c r="J33" s="56">
        <f>H33/'סכום נכסי הקרן'!$C$41</f>
        <v>1.3532962705920181E-5</v>
      </c>
    </row>
    <row r="34" spans="1:10">
      <c r="A34" t="s">
        <v>3853</v>
      </c>
      <c r="B34" t="s">
        <v>3854</v>
      </c>
      <c r="C34" t="s">
        <v>1901</v>
      </c>
      <c r="D34" t="s">
        <v>100</v>
      </c>
      <c r="E34" s="66">
        <v>45251</v>
      </c>
      <c r="F34" s="55">
        <v>2307316.9636599999</v>
      </c>
      <c r="G34" s="55">
        <v>1.695227</v>
      </c>
      <c r="H34" s="55">
        <v>39.114249980000004</v>
      </c>
      <c r="I34" s="56">
        <f t="shared" si="0"/>
        <v>1.6636764106919315E-4</v>
      </c>
      <c r="J34" s="56">
        <f>H34/'סכום נכסי הקרן'!$C$41</f>
        <v>2.3744178522008989E-6</v>
      </c>
    </row>
    <row r="35" spans="1:10">
      <c r="A35" t="s">
        <v>3855</v>
      </c>
      <c r="B35" t="s">
        <v>3856</v>
      </c>
      <c r="C35" t="s">
        <v>1901</v>
      </c>
      <c r="D35" t="s">
        <v>100</v>
      </c>
      <c r="E35" s="66">
        <v>45251</v>
      </c>
      <c r="F35" s="55">
        <v>10767596.371545</v>
      </c>
      <c r="G35" s="55">
        <v>1.7353780000000001</v>
      </c>
      <c r="H35" s="55">
        <v>186.85852794799996</v>
      </c>
      <c r="I35" s="56">
        <f t="shared" si="0"/>
        <v>7.9477971645285908E-4</v>
      </c>
      <c r="J35" s="56">
        <f>H35/'סכום נכסי הקרן'!$C$41</f>
        <v>1.1343186302244715E-5</v>
      </c>
    </row>
    <row r="36" spans="1:10">
      <c r="A36" t="s">
        <v>3857</v>
      </c>
      <c r="B36" t="s">
        <v>3858</v>
      </c>
      <c r="C36" t="s">
        <v>1901</v>
      </c>
      <c r="D36" t="s">
        <v>100</v>
      </c>
      <c r="E36" s="66">
        <v>45251</v>
      </c>
      <c r="F36" s="55">
        <v>4618153.6698960001</v>
      </c>
      <c r="G36" s="55">
        <v>1.7701499999999999</v>
      </c>
      <c r="H36" s="55">
        <v>81.748242536999996</v>
      </c>
      <c r="I36" s="56">
        <f t="shared" si="0"/>
        <v>3.4770607334634005E-4</v>
      </c>
      <c r="J36" s="56">
        <f>H36/'סכום נכסי הקרן'!$C$41</f>
        <v>4.96250053535864E-6</v>
      </c>
    </row>
    <row r="37" spans="1:10">
      <c r="A37" t="s">
        <v>3859</v>
      </c>
      <c r="B37" t="s">
        <v>3860</v>
      </c>
      <c r="C37" t="s">
        <v>1901</v>
      </c>
      <c r="D37" t="s">
        <v>100</v>
      </c>
      <c r="E37" s="66">
        <v>45251</v>
      </c>
      <c r="F37" s="55">
        <v>5774106.2696550004</v>
      </c>
      <c r="G37" s="55">
        <v>1.794208</v>
      </c>
      <c r="H37" s="55">
        <v>103.599485141</v>
      </c>
      <c r="I37" s="56">
        <f t="shared" si="0"/>
        <v>4.4064764037924921E-4</v>
      </c>
      <c r="J37" s="56">
        <f>H37/'סכום נכסי הקרן'!$C$41</f>
        <v>6.288973126760492E-6</v>
      </c>
    </row>
    <row r="38" spans="1:10">
      <c r="A38" t="s">
        <v>3861</v>
      </c>
      <c r="B38" t="s">
        <v>3862</v>
      </c>
      <c r="C38" t="s">
        <v>1901</v>
      </c>
      <c r="D38" t="s">
        <v>100</v>
      </c>
      <c r="E38" s="66">
        <v>45132</v>
      </c>
      <c r="F38" s="55">
        <v>16828867.091883</v>
      </c>
      <c r="G38" s="55">
        <v>1.3763749999999999</v>
      </c>
      <c r="H38" s="55">
        <v>231.628253994</v>
      </c>
      <c r="I38" s="56">
        <f t="shared" si="0"/>
        <v>9.8520222787505164E-4</v>
      </c>
      <c r="J38" s="56">
        <f>H38/'סכום נכסי הקרן'!$C$41</f>
        <v>1.4060917993792442E-5</v>
      </c>
    </row>
    <row r="39" spans="1:10">
      <c r="A39" t="s">
        <v>3863</v>
      </c>
      <c r="B39" t="s">
        <v>3864</v>
      </c>
      <c r="C39" t="s">
        <v>1901</v>
      </c>
      <c r="D39" t="s">
        <v>100</v>
      </c>
      <c r="E39" s="66">
        <v>45132</v>
      </c>
      <c r="F39" s="55">
        <v>9242089.7740240004</v>
      </c>
      <c r="G39" s="55">
        <v>1.384423</v>
      </c>
      <c r="H39" s="55">
        <v>127.94962681299999</v>
      </c>
      <c r="I39" s="56">
        <f t="shared" si="0"/>
        <v>5.4421796658370668E-4</v>
      </c>
      <c r="J39" s="56">
        <f>H39/'סכום נכסי הקרן'!$C$41</f>
        <v>7.7671405751758695E-6</v>
      </c>
    </row>
    <row r="40" spans="1:10">
      <c r="A40" t="s">
        <v>3865</v>
      </c>
      <c r="B40" t="s">
        <v>3866</v>
      </c>
      <c r="C40" t="s">
        <v>1901</v>
      </c>
      <c r="D40" t="s">
        <v>100</v>
      </c>
      <c r="E40" s="66">
        <v>45133</v>
      </c>
      <c r="F40" s="55">
        <v>8916297.0629360005</v>
      </c>
      <c r="G40" s="55">
        <v>1.4326080000000001</v>
      </c>
      <c r="H40" s="55">
        <v>127.73561120500001</v>
      </c>
      <c r="I40" s="56">
        <f t="shared" si="0"/>
        <v>5.4330767757463326E-4</v>
      </c>
      <c r="J40" s="56">
        <f>H40/'סכום נכסי הקרן'!$C$41</f>
        <v>7.7541488271417224E-6</v>
      </c>
    </row>
    <row r="41" spans="1:10">
      <c r="A41" t="s">
        <v>3867</v>
      </c>
      <c r="B41" t="s">
        <v>3868</v>
      </c>
      <c r="C41" t="s">
        <v>1901</v>
      </c>
      <c r="D41" t="s">
        <v>100</v>
      </c>
      <c r="E41" s="66">
        <v>45132</v>
      </c>
      <c r="F41" s="55">
        <v>6939109.6360379998</v>
      </c>
      <c r="G41" s="55">
        <v>1.491611</v>
      </c>
      <c r="H41" s="55">
        <v>103.504525629</v>
      </c>
      <c r="I41" s="56">
        <f t="shared" si="0"/>
        <v>4.4024374179966243E-4</v>
      </c>
      <c r="J41" s="56">
        <f>H41/'סכום נכסי הקרן'!$C$41</f>
        <v>6.2832086403995271E-6</v>
      </c>
    </row>
    <row r="42" spans="1:10">
      <c r="A42" t="s">
        <v>3869</v>
      </c>
      <c r="B42" t="s">
        <v>3870</v>
      </c>
      <c r="C42" t="s">
        <v>1901</v>
      </c>
      <c r="D42" t="s">
        <v>100</v>
      </c>
      <c r="E42" s="66">
        <v>45272</v>
      </c>
      <c r="F42" s="55">
        <v>4627204.43652</v>
      </c>
      <c r="G42" s="55">
        <v>2.0410910000000002</v>
      </c>
      <c r="H42" s="55">
        <v>94.445441098999993</v>
      </c>
      <c r="I42" s="56">
        <f t="shared" si="0"/>
        <v>4.0171204237366922E-4</v>
      </c>
      <c r="J42" s="56">
        <f>H42/'סכום נכסי הקרן'!$C$41</f>
        <v>5.7332798537392288E-6</v>
      </c>
    </row>
    <row r="43" spans="1:10">
      <c r="A43" t="s">
        <v>3871</v>
      </c>
      <c r="B43" t="s">
        <v>3872</v>
      </c>
      <c r="C43" t="s">
        <v>1901</v>
      </c>
      <c r="D43" t="s">
        <v>100</v>
      </c>
      <c r="E43" s="66">
        <v>45250</v>
      </c>
      <c r="F43" s="55">
        <v>3934940.2096210001</v>
      </c>
      <c r="G43" s="55">
        <v>1.9945440000000001</v>
      </c>
      <c r="H43" s="55">
        <v>78.484108695000003</v>
      </c>
      <c r="I43" s="56">
        <f t="shared" si="0"/>
        <v>3.3382248238638729E-4</v>
      </c>
      <c r="J43" s="56">
        <f>H43/'סכום נכסי הקרן'!$C$41</f>
        <v>4.7643523497132326E-6</v>
      </c>
    </row>
    <row r="44" spans="1:10">
      <c r="A44" t="s">
        <v>3873</v>
      </c>
      <c r="B44" t="s">
        <v>3874</v>
      </c>
      <c r="C44" t="s">
        <v>1901</v>
      </c>
      <c r="D44" t="s">
        <v>100</v>
      </c>
      <c r="E44" s="66">
        <v>45271</v>
      </c>
      <c r="F44" s="55">
        <v>13429829.208912</v>
      </c>
      <c r="G44" s="55">
        <v>2.1030929999999999</v>
      </c>
      <c r="H44" s="55">
        <v>282.44181214899999</v>
      </c>
      <c r="I44" s="56">
        <f t="shared" si="0"/>
        <v>1.2013314342103946E-3</v>
      </c>
      <c r="J44" s="56">
        <f>H44/'סכום נכסי הקרן'!$C$41</f>
        <v>1.714553855225318E-5</v>
      </c>
    </row>
    <row r="45" spans="1:10">
      <c r="A45" t="s">
        <v>3875</v>
      </c>
      <c r="B45" t="s">
        <v>3876</v>
      </c>
      <c r="C45" t="s">
        <v>1901</v>
      </c>
      <c r="D45" t="s">
        <v>100</v>
      </c>
      <c r="E45" s="66">
        <v>45271</v>
      </c>
      <c r="F45" s="55">
        <v>17368515.430275001</v>
      </c>
      <c r="G45" s="55">
        <v>2.1163780000000001</v>
      </c>
      <c r="H45" s="55">
        <v>367.58345170199999</v>
      </c>
      <c r="I45" s="56">
        <f t="shared" si="0"/>
        <v>1.5634709034943234E-3</v>
      </c>
      <c r="J45" s="56">
        <f>H45/'סכום נכסי הקרן'!$C$41</f>
        <v>2.2314034152288135E-5</v>
      </c>
    </row>
    <row r="46" spans="1:10">
      <c r="A46" t="s">
        <v>3877</v>
      </c>
      <c r="B46" t="s">
        <v>3878</v>
      </c>
      <c r="C46" t="s">
        <v>1901</v>
      </c>
      <c r="D46" t="s">
        <v>100</v>
      </c>
      <c r="E46" s="66">
        <v>45250</v>
      </c>
      <c r="F46" s="55">
        <v>19692331.187259998</v>
      </c>
      <c r="G46" s="55">
        <v>2.0822859999999999</v>
      </c>
      <c r="H46" s="55">
        <v>410.05068199800002</v>
      </c>
      <c r="I46" s="56">
        <f t="shared" si="0"/>
        <v>1.744100033049416E-3</v>
      </c>
      <c r="J46" s="56">
        <f>H46/'סכום נכסי הקרן'!$C$41</f>
        <v>2.489199358650734E-5</v>
      </c>
    </row>
    <row r="47" spans="1:10">
      <c r="A47" t="s">
        <v>3879</v>
      </c>
      <c r="B47" t="s">
        <v>3880</v>
      </c>
      <c r="C47" t="s">
        <v>1901</v>
      </c>
      <c r="D47" t="s">
        <v>100</v>
      </c>
      <c r="E47" s="66">
        <v>45252</v>
      </c>
      <c r="F47" s="55">
        <v>8117406.3159000007</v>
      </c>
      <c r="G47" s="55">
        <v>2.2230240000000001</v>
      </c>
      <c r="H47" s="55">
        <v>180.451922258</v>
      </c>
      <c r="I47" s="56">
        <f t="shared" si="0"/>
        <v>7.6753000882838062E-4</v>
      </c>
      <c r="J47" s="56">
        <f>H47/'סכום נכסי הקרן'!$C$41</f>
        <v>1.0954275382819545E-5</v>
      </c>
    </row>
    <row r="48" spans="1:10">
      <c r="A48" t="s">
        <v>3881</v>
      </c>
      <c r="B48" t="s">
        <v>3882</v>
      </c>
      <c r="C48" t="s">
        <v>1901</v>
      </c>
      <c r="D48" t="s">
        <v>100</v>
      </c>
      <c r="E48" s="66">
        <v>45252</v>
      </c>
      <c r="F48" s="55">
        <v>11346657.03414</v>
      </c>
      <c r="G48" s="55">
        <v>2.2230240000000001</v>
      </c>
      <c r="H48" s="55">
        <v>252.23895334599996</v>
      </c>
      <c r="I48" s="56">
        <f t="shared" si="0"/>
        <v>1.0728672970948853E-3</v>
      </c>
      <c r="J48" s="56">
        <f>H48/'סכום נכסי הקרן'!$C$41</f>
        <v>1.5312083809646192E-5</v>
      </c>
    </row>
    <row r="49" spans="1:10">
      <c r="A49" t="s">
        <v>3883</v>
      </c>
      <c r="B49" t="s">
        <v>3884</v>
      </c>
      <c r="C49" t="s">
        <v>1901</v>
      </c>
      <c r="D49" t="s">
        <v>100</v>
      </c>
      <c r="E49" s="66">
        <v>45252</v>
      </c>
      <c r="F49" s="55">
        <v>7388520.8594399998</v>
      </c>
      <c r="G49" s="55">
        <v>2.2230240000000001</v>
      </c>
      <c r="H49" s="55">
        <v>164.248620784</v>
      </c>
      <c r="I49" s="56">
        <f t="shared" si="0"/>
        <v>6.9861126322695057E-4</v>
      </c>
      <c r="J49" s="56">
        <f>H49/'סכום נכסי הקרן'!$C$41</f>
        <v>9.9706592249197757E-6</v>
      </c>
    </row>
    <row r="50" spans="1:10">
      <c r="A50" t="s">
        <v>3883</v>
      </c>
      <c r="B50" t="s">
        <v>3885</v>
      </c>
      <c r="C50" t="s">
        <v>1901</v>
      </c>
      <c r="D50" t="s">
        <v>100</v>
      </c>
      <c r="E50" s="66">
        <v>45252</v>
      </c>
      <c r="F50" s="55">
        <v>17394442.105500001</v>
      </c>
      <c r="G50" s="55">
        <v>2.2230240000000001</v>
      </c>
      <c r="H50" s="55">
        <v>386.682690552</v>
      </c>
      <c r="I50" s="56">
        <f t="shared" si="0"/>
        <v>1.6447071617714554E-3</v>
      </c>
      <c r="J50" s="56">
        <f>H50/'סכום נכסי הקרן'!$C$41</f>
        <v>2.347344724884699E-5</v>
      </c>
    </row>
    <row r="51" spans="1:10">
      <c r="A51" t="s">
        <v>3886</v>
      </c>
      <c r="B51" t="s">
        <v>3887</v>
      </c>
      <c r="C51" t="s">
        <v>1901</v>
      </c>
      <c r="D51" t="s">
        <v>100</v>
      </c>
      <c r="E51" s="66">
        <v>45252</v>
      </c>
      <c r="F51" s="55">
        <v>9277035.7895999998</v>
      </c>
      <c r="G51" s="55">
        <v>2.2230240000000001</v>
      </c>
      <c r="H51" s="55">
        <v>206.23076829399997</v>
      </c>
      <c r="I51" s="56">
        <f t="shared" si="0"/>
        <v>8.771771529430748E-4</v>
      </c>
      <c r="J51" s="56">
        <f>H51/'סכום נכסי הקרן'!$C$41</f>
        <v>1.2519171866027445E-5</v>
      </c>
    </row>
    <row r="52" spans="1:10">
      <c r="A52" t="s">
        <v>3888</v>
      </c>
      <c r="B52" t="s">
        <v>3889</v>
      </c>
      <c r="C52" t="s">
        <v>1901</v>
      </c>
      <c r="D52" t="s">
        <v>100</v>
      </c>
      <c r="E52" s="66">
        <v>45253</v>
      </c>
      <c r="F52" s="55">
        <v>11598494.57611</v>
      </c>
      <c r="G52" s="55">
        <v>2.2199520000000001</v>
      </c>
      <c r="H52" s="55">
        <v>257.48100771099996</v>
      </c>
      <c r="I52" s="56">
        <f t="shared" si="0"/>
        <v>1.0951637292010217E-3</v>
      </c>
      <c r="J52" s="56">
        <f>H52/'סכום נכסי הקרן'!$C$41</f>
        <v>1.5630301018791912E-5</v>
      </c>
    </row>
    <row r="53" spans="1:10">
      <c r="A53" t="s">
        <v>3890</v>
      </c>
      <c r="B53" t="s">
        <v>3891</v>
      </c>
      <c r="C53" t="s">
        <v>1901</v>
      </c>
      <c r="D53" t="s">
        <v>100</v>
      </c>
      <c r="E53" s="66">
        <v>45265</v>
      </c>
      <c r="F53" s="55">
        <v>4489534.727802</v>
      </c>
      <c r="G53" s="55">
        <v>2.267887</v>
      </c>
      <c r="H53" s="55">
        <v>101.81757463299999</v>
      </c>
      <c r="I53" s="56">
        <f t="shared" si="0"/>
        <v>4.3306850367168221E-4</v>
      </c>
      <c r="J53" s="56">
        <f>H53/'סכום נכסי הקרן'!$C$41</f>
        <v>6.1808028276141967E-6</v>
      </c>
    </row>
    <row r="54" spans="1:10">
      <c r="A54" t="s">
        <v>3892</v>
      </c>
      <c r="B54" t="s">
        <v>3893</v>
      </c>
      <c r="C54" t="s">
        <v>1901</v>
      </c>
      <c r="D54" t="s">
        <v>100</v>
      </c>
      <c r="E54" s="66">
        <v>45252</v>
      </c>
      <c r="F54" s="55">
        <v>9018671.2730769999</v>
      </c>
      <c r="G54" s="55">
        <v>2.319293</v>
      </c>
      <c r="H54" s="55">
        <v>209.169382515</v>
      </c>
      <c r="I54" s="56">
        <f t="shared" si="0"/>
        <v>8.8967618631863841E-4</v>
      </c>
      <c r="J54" s="56">
        <f>H54/'סכום נכסי הקרן'!$C$41</f>
        <v>1.2697559488713338E-5</v>
      </c>
    </row>
    <row r="55" spans="1:10">
      <c r="A55" t="s">
        <v>3892</v>
      </c>
      <c r="B55" t="s">
        <v>3894</v>
      </c>
      <c r="C55" t="s">
        <v>1901</v>
      </c>
      <c r="D55" t="s">
        <v>100</v>
      </c>
      <c r="E55" s="66">
        <v>45252</v>
      </c>
      <c r="F55" s="55">
        <v>10447413.048666</v>
      </c>
      <c r="G55" s="55">
        <v>2.319293</v>
      </c>
      <c r="H55" s="55">
        <v>242.306086362</v>
      </c>
      <c r="I55" s="56">
        <f t="shared" si="0"/>
        <v>1.0306190717031902E-3</v>
      </c>
      <c r="J55" s="56">
        <f>H55/'סכום נכסי הקרן'!$C$41</f>
        <v>1.4709112342664061E-5</v>
      </c>
    </row>
    <row r="56" spans="1:10">
      <c r="A56" t="s">
        <v>3895</v>
      </c>
      <c r="B56" t="s">
        <v>3896</v>
      </c>
      <c r="C56" t="s">
        <v>1901</v>
      </c>
      <c r="D56" t="s">
        <v>100</v>
      </c>
      <c r="E56" s="66">
        <v>45265</v>
      </c>
      <c r="F56" s="55">
        <v>16484588.649604</v>
      </c>
      <c r="G56" s="55">
        <v>2.3245809999999998</v>
      </c>
      <c r="H56" s="55">
        <v>383.19766395100004</v>
      </c>
      <c r="I56" s="56">
        <f t="shared" si="0"/>
        <v>1.6298840306883282E-3</v>
      </c>
      <c r="J56" s="56">
        <f>H56/'סכום נכסי הקרן'!$C$41</f>
        <v>2.3261889839947664E-5</v>
      </c>
    </row>
    <row r="57" spans="1:10">
      <c r="A57" t="s">
        <v>3897</v>
      </c>
      <c r="B57" t="s">
        <v>3898</v>
      </c>
      <c r="C57" t="s">
        <v>1901</v>
      </c>
      <c r="D57" t="s">
        <v>100</v>
      </c>
      <c r="E57" s="66">
        <v>45252</v>
      </c>
      <c r="F57" s="55">
        <v>3483319.525593</v>
      </c>
      <c r="G57" s="55">
        <v>2.3430870000000001</v>
      </c>
      <c r="H57" s="55">
        <v>81.617204405999999</v>
      </c>
      <c r="I57" s="56">
        <f t="shared" si="0"/>
        <v>3.4714871880788586E-4</v>
      </c>
      <c r="J57" s="56">
        <f>H57/'סכום נכסי הקרן'!$C$41</f>
        <v>4.9545459081390327E-6</v>
      </c>
    </row>
    <row r="58" spans="1:10">
      <c r="A58" t="s">
        <v>3899</v>
      </c>
      <c r="B58" t="s">
        <v>3900</v>
      </c>
      <c r="C58" t="s">
        <v>1901</v>
      </c>
      <c r="D58" t="s">
        <v>100</v>
      </c>
      <c r="E58" s="66">
        <v>45253</v>
      </c>
      <c r="F58" s="55">
        <v>11611693.610769998</v>
      </c>
      <c r="G58" s="55">
        <v>2.3008690000000001</v>
      </c>
      <c r="H58" s="55">
        <v>267.16983138400002</v>
      </c>
      <c r="I58" s="56">
        <f t="shared" si="0"/>
        <v>1.1363739464501465E-3</v>
      </c>
      <c r="J58" s="56">
        <f>H58/'סכום נכסי הקרן'!$C$41</f>
        <v>1.6218457915773475E-5</v>
      </c>
    </row>
    <row r="59" spans="1:10">
      <c r="A59" t="s">
        <v>3901</v>
      </c>
      <c r="B59" t="s">
        <v>3902</v>
      </c>
      <c r="C59" t="s">
        <v>1901</v>
      </c>
      <c r="D59" t="s">
        <v>100</v>
      </c>
      <c r="E59" s="66">
        <v>45252</v>
      </c>
      <c r="F59" s="55">
        <v>9292120.4006399997</v>
      </c>
      <c r="G59" s="55">
        <v>2.3774359999999999</v>
      </c>
      <c r="H59" s="55">
        <v>220.91421164600001</v>
      </c>
      <c r="I59" s="56">
        <f t="shared" si="0"/>
        <v>9.3963136936022341E-4</v>
      </c>
      <c r="J59" s="56">
        <f>H59/'סכום נכסי הקרן'!$C$41</f>
        <v>1.3410525529835305E-5</v>
      </c>
    </row>
    <row r="60" spans="1:10">
      <c r="A60" t="s">
        <v>3903</v>
      </c>
      <c r="B60" t="s">
        <v>3904</v>
      </c>
      <c r="C60" t="s">
        <v>1901</v>
      </c>
      <c r="D60" t="s">
        <v>100</v>
      </c>
      <c r="E60" s="66">
        <v>45257</v>
      </c>
      <c r="F60" s="55">
        <v>9304942.3200240005</v>
      </c>
      <c r="G60" s="55">
        <v>2.5205790000000001</v>
      </c>
      <c r="H60" s="55">
        <v>234.53846640699999</v>
      </c>
      <c r="I60" s="56">
        <f t="shared" si="0"/>
        <v>9.975804576610927E-4</v>
      </c>
      <c r="J60" s="56">
        <f>H60/'סכום נכסי הקרן'!$C$41</f>
        <v>1.4237581493940267E-5</v>
      </c>
    </row>
    <row r="61" spans="1:10">
      <c r="A61" t="s">
        <v>3905</v>
      </c>
      <c r="B61" t="s">
        <v>3906</v>
      </c>
      <c r="C61" t="s">
        <v>1901</v>
      </c>
      <c r="D61" t="s">
        <v>100</v>
      </c>
      <c r="E61" s="66">
        <v>45257</v>
      </c>
      <c r="F61" s="55">
        <v>4663658.9132000003</v>
      </c>
      <c r="G61" s="55">
        <v>2.7544249999999999</v>
      </c>
      <c r="H61" s="55">
        <v>128.45698639099999</v>
      </c>
      <c r="I61" s="56">
        <f t="shared" si="0"/>
        <v>5.4637595801161035E-4</v>
      </c>
      <c r="J61" s="56">
        <f>H61/'סכום נכסי הקרן'!$C$41</f>
        <v>7.7979396737167912E-6</v>
      </c>
    </row>
    <row r="62" spans="1:10">
      <c r="A62" t="s">
        <v>3905</v>
      </c>
      <c r="B62" t="s">
        <v>3907</v>
      </c>
      <c r="C62" t="s">
        <v>1901</v>
      </c>
      <c r="D62" t="s">
        <v>100</v>
      </c>
      <c r="E62" s="66">
        <v>45257</v>
      </c>
      <c r="F62" s="55">
        <v>6632649.1454999996</v>
      </c>
      <c r="G62" s="55">
        <v>2.7544249999999999</v>
      </c>
      <c r="H62" s="55">
        <v>182.691344974</v>
      </c>
      <c r="I62" s="56">
        <f t="shared" si="0"/>
        <v>7.7705511731974086E-4</v>
      </c>
      <c r="J62" s="56">
        <f>H62/'סכום נכסי הקרן'!$C$41</f>
        <v>1.1090218812086718E-5</v>
      </c>
    </row>
    <row r="63" spans="1:10">
      <c r="A63" t="s">
        <v>3908</v>
      </c>
      <c r="B63" t="s">
        <v>3909</v>
      </c>
      <c r="C63" t="s">
        <v>1901</v>
      </c>
      <c r="D63" t="s">
        <v>100</v>
      </c>
      <c r="E63" s="66">
        <v>45257</v>
      </c>
      <c r="F63" s="55">
        <v>4667807.1812359998</v>
      </c>
      <c r="G63" s="55">
        <v>2.8408470000000001</v>
      </c>
      <c r="H63" s="55">
        <v>132.60525442700001</v>
      </c>
      <c r="I63" s="56">
        <f t="shared" si="0"/>
        <v>5.6402010478740026E-4</v>
      </c>
      <c r="J63" s="56">
        <f>H63/'סכום נכסי הקרן'!$C$41</f>
        <v>8.0497589387015266E-6</v>
      </c>
    </row>
    <row r="64" spans="1:10">
      <c r="A64" t="s">
        <v>3910</v>
      </c>
      <c r="B64" t="s">
        <v>3911</v>
      </c>
      <c r="C64" t="s">
        <v>1901</v>
      </c>
      <c r="D64" t="s">
        <v>100</v>
      </c>
      <c r="E64" s="66">
        <v>45257</v>
      </c>
      <c r="F64" s="55">
        <v>9300225.5452260002</v>
      </c>
      <c r="G64" s="55">
        <v>2.9062160000000001</v>
      </c>
      <c r="H64" s="55">
        <v>270.28462534799996</v>
      </c>
      <c r="I64" s="56">
        <f t="shared" si="0"/>
        <v>1.1496223386466529E-3</v>
      </c>
      <c r="J64" s="56">
        <f>H64/'סכום נכסי הקרן'!$C$41</f>
        <v>1.6407540472586676E-5</v>
      </c>
    </row>
    <row r="65" spans="1:10">
      <c r="A65" t="s">
        <v>3912</v>
      </c>
      <c r="B65" t="s">
        <v>3913</v>
      </c>
      <c r="C65" t="s">
        <v>1901</v>
      </c>
      <c r="D65" t="s">
        <v>100</v>
      </c>
      <c r="E65" s="66">
        <v>45257</v>
      </c>
      <c r="F65" s="55">
        <v>5314700.6414400004</v>
      </c>
      <c r="G65" s="55">
        <v>2.9114420000000001</v>
      </c>
      <c r="H65" s="55">
        <v>154.73440130600002</v>
      </c>
      <c r="I65" s="56">
        <f t="shared" si="0"/>
        <v>6.5814370339955315E-4</v>
      </c>
      <c r="J65" s="56">
        <f>H65/'סכום נכסי הקרן'!$C$41</f>
        <v>9.3931016189354645E-6</v>
      </c>
    </row>
    <row r="66" spans="1:10">
      <c r="A66" t="s">
        <v>3912</v>
      </c>
      <c r="B66" t="s">
        <v>3914</v>
      </c>
      <c r="C66" t="s">
        <v>1901</v>
      </c>
      <c r="D66" t="s">
        <v>100</v>
      </c>
      <c r="E66" s="66">
        <v>45257</v>
      </c>
      <c r="F66" s="55">
        <v>2335600.6093600001</v>
      </c>
      <c r="G66" s="55">
        <v>2.9114420000000001</v>
      </c>
      <c r="H66" s="55">
        <v>67.999645955999995</v>
      </c>
      <c r="I66" s="56">
        <f t="shared" si="0"/>
        <v>2.8922811244046811E-4</v>
      </c>
      <c r="J66" s="56">
        <f>H66/'סכום נכסי הקרן'!$C$41</f>
        <v>4.1278964414203249E-6</v>
      </c>
    </row>
    <row r="67" spans="1:10">
      <c r="A67" t="s">
        <v>3915</v>
      </c>
      <c r="B67" t="s">
        <v>3916</v>
      </c>
      <c r="C67" t="s">
        <v>1901</v>
      </c>
      <c r="D67" t="s">
        <v>100</v>
      </c>
      <c r="E67" s="66">
        <v>45245</v>
      </c>
      <c r="F67" s="55">
        <v>9396958.4473679997</v>
      </c>
      <c r="G67" s="55">
        <v>3.4153419999999999</v>
      </c>
      <c r="H67" s="55">
        <v>320.93825617100003</v>
      </c>
      <c r="I67" s="56">
        <f t="shared" si="0"/>
        <v>1.3650713137879703E-3</v>
      </c>
      <c r="J67" s="56">
        <f>H67/'סכום נכסי הקרן'!$C$41</f>
        <v>1.9482452694255845E-5</v>
      </c>
    </row>
    <row r="68" spans="1:10">
      <c r="A68" t="s">
        <v>3917</v>
      </c>
      <c r="B68" t="s">
        <v>3918</v>
      </c>
      <c r="C68" t="s">
        <v>1901</v>
      </c>
      <c r="D68" t="s">
        <v>100</v>
      </c>
      <c r="E68" s="66">
        <v>45245</v>
      </c>
      <c r="F68" s="55">
        <v>11747769.37286</v>
      </c>
      <c r="G68" s="55">
        <v>3.4282599999999999</v>
      </c>
      <c r="H68" s="55">
        <v>402.74413386399999</v>
      </c>
      <c r="I68" s="56">
        <f t="shared" si="0"/>
        <v>1.7130225311662492E-3</v>
      </c>
      <c r="J68" s="56">
        <f>H68/'סכום נכסי הקרן'!$C$41</f>
        <v>2.4448451953056469E-5</v>
      </c>
    </row>
    <row r="69" spans="1:10">
      <c r="A69" t="s">
        <v>3919</v>
      </c>
      <c r="B69" t="s">
        <v>3920</v>
      </c>
      <c r="C69" t="s">
        <v>1901</v>
      </c>
      <c r="D69" t="s">
        <v>100</v>
      </c>
      <c r="E69" s="66">
        <v>45160</v>
      </c>
      <c r="F69" s="55">
        <v>8229598.11051</v>
      </c>
      <c r="G69" s="55">
        <v>3.11198</v>
      </c>
      <c r="H69" s="55">
        <v>256.10343640600001</v>
      </c>
      <c r="I69" s="56">
        <f t="shared" si="0"/>
        <v>1.089304399454583E-3</v>
      </c>
      <c r="J69" s="56">
        <f>H69/'סכום נכסי הקרן'!$C$41</f>
        <v>1.5546675999752967E-5</v>
      </c>
    </row>
    <row r="70" spans="1:10">
      <c r="A70" t="s">
        <v>3921</v>
      </c>
      <c r="B70" t="s">
        <v>3922</v>
      </c>
      <c r="C70" t="s">
        <v>1901</v>
      </c>
      <c r="D70" t="s">
        <v>100</v>
      </c>
      <c r="E70" s="66">
        <v>45245</v>
      </c>
      <c r="F70" s="55">
        <v>4705141.59356</v>
      </c>
      <c r="G70" s="55">
        <v>3.5521029999999998</v>
      </c>
      <c r="H70" s="55">
        <v>167.13149796099998</v>
      </c>
      <c r="I70" s="56">
        <f t="shared" si="0"/>
        <v>7.1087322595600553E-4</v>
      </c>
      <c r="J70" s="56">
        <f>H70/'סכום נכסי הקרן'!$C$41</f>
        <v>1.0145663348436687E-5</v>
      </c>
    </row>
    <row r="71" spans="1:10">
      <c r="A71" t="s">
        <v>3923</v>
      </c>
      <c r="B71" t="s">
        <v>3924</v>
      </c>
      <c r="C71" t="s">
        <v>1901</v>
      </c>
      <c r="D71" t="s">
        <v>100</v>
      </c>
      <c r="E71" s="66">
        <v>45246</v>
      </c>
      <c r="F71" s="55">
        <v>7057900.9479780011</v>
      </c>
      <c r="G71" s="55">
        <v>3.5589430000000002</v>
      </c>
      <c r="H71" s="55">
        <v>251.186680346</v>
      </c>
      <c r="I71" s="56">
        <f t="shared" si="0"/>
        <v>1.0683915835925093E-3</v>
      </c>
      <c r="J71" s="56">
        <f>H71/'סכום נכסי הקרן'!$C$41</f>
        <v>1.52482059186508E-5</v>
      </c>
    </row>
    <row r="72" spans="1:10">
      <c r="A72" t="s">
        <v>3925</v>
      </c>
      <c r="B72" t="s">
        <v>3926</v>
      </c>
      <c r="C72" t="s">
        <v>1901</v>
      </c>
      <c r="D72" t="s">
        <v>100</v>
      </c>
      <c r="E72" s="66">
        <v>45155</v>
      </c>
      <c r="F72" s="55">
        <v>14118064.587611999</v>
      </c>
      <c r="G72" s="55">
        <v>3.170544</v>
      </c>
      <c r="H72" s="55">
        <v>447.61949220699995</v>
      </c>
      <c r="I72" s="56">
        <f t="shared" si="0"/>
        <v>1.9038943365434987E-3</v>
      </c>
      <c r="J72" s="56">
        <f>H72/'סכום נכסי הקרן'!$C$41</f>
        <v>2.7172596018915191E-5</v>
      </c>
    </row>
    <row r="73" spans="1:10">
      <c r="A73" t="s">
        <v>3927</v>
      </c>
      <c r="B73" t="s">
        <v>3928</v>
      </c>
      <c r="C73" t="s">
        <v>1901</v>
      </c>
      <c r="D73" t="s">
        <v>100</v>
      </c>
      <c r="E73" s="66">
        <v>45245</v>
      </c>
      <c r="F73" s="55">
        <v>4000438.8478080006</v>
      </c>
      <c r="G73" s="55">
        <v>3.5778639999999999</v>
      </c>
      <c r="H73" s="55">
        <v>143.13026648600001</v>
      </c>
      <c r="I73" s="56">
        <f t="shared" si="0"/>
        <v>6.0878694626783204E-4</v>
      </c>
      <c r="J73" s="56">
        <f>H73/'סכום נכסי הקרן'!$C$41</f>
        <v>8.6886763803065105E-6</v>
      </c>
    </row>
    <row r="74" spans="1:10">
      <c r="A74" t="s">
        <v>3929</v>
      </c>
      <c r="B74" t="s">
        <v>3930</v>
      </c>
      <c r="C74" t="s">
        <v>1901</v>
      </c>
      <c r="D74" t="s">
        <v>100</v>
      </c>
      <c r="E74" s="66">
        <v>45155</v>
      </c>
      <c r="F74" s="55">
        <v>14119195.933439998</v>
      </c>
      <c r="G74" s="55">
        <v>3.1783030000000001</v>
      </c>
      <c r="H74" s="55">
        <v>448.75083803500002</v>
      </c>
      <c r="I74" s="56">
        <f t="shared" ref="I74:I137" si="1">H74/$H$9</f>
        <v>1.9087063765732598E-3</v>
      </c>
      <c r="J74" s="56">
        <f>H74/'סכום נכסי הקרן'!$C$41</f>
        <v>2.7241274000274667E-5</v>
      </c>
    </row>
    <row r="75" spans="1:10">
      <c r="A75" t="s">
        <v>3931</v>
      </c>
      <c r="B75" t="s">
        <v>3932</v>
      </c>
      <c r="C75" t="s">
        <v>1901</v>
      </c>
      <c r="D75" t="s">
        <v>100</v>
      </c>
      <c r="E75" s="66">
        <v>45160</v>
      </c>
      <c r="F75" s="55">
        <v>11765996.611199999</v>
      </c>
      <c r="G75" s="55">
        <v>3.1896149999999999</v>
      </c>
      <c r="H75" s="55">
        <v>375.28993435699999</v>
      </c>
      <c r="I75" s="56">
        <f t="shared" si="1"/>
        <v>1.5962494775666519E-3</v>
      </c>
      <c r="J75" s="56">
        <f>H75/'סכום נכסי הקרן'!$C$41</f>
        <v>2.2781853681054887E-5</v>
      </c>
    </row>
    <row r="76" spans="1:10">
      <c r="A76" t="s">
        <v>3933</v>
      </c>
      <c r="B76" t="s">
        <v>3934</v>
      </c>
      <c r="C76" t="s">
        <v>1901</v>
      </c>
      <c r="D76" t="s">
        <v>100</v>
      </c>
      <c r="E76" s="66">
        <v>45160</v>
      </c>
      <c r="F76" s="55">
        <v>11765996.611199999</v>
      </c>
      <c r="G76" s="55">
        <v>3.1896149999999999</v>
      </c>
      <c r="H76" s="55">
        <v>375.28993435699999</v>
      </c>
      <c r="I76" s="56">
        <f t="shared" si="1"/>
        <v>1.5962494775666519E-3</v>
      </c>
      <c r="J76" s="56">
        <f>H76/'סכום נכסי הקרן'!$C$41</f>
        <v>2.2781853681054887E-5</v>
      </c>
    </row>
    <row r="77" spans="1:10">
      <c r="A77" t="s">
        <v>3935</v>
      </c>
      <c r="B77" t="s">
        <v>3936</v>
      </c>
      <c r="C77" t="s">
        <v>1901</v>
      </c>
      <c r="D77" t="s">
        <v>100</v>
      </c>
      <c r="E77" s="66">
        <v>45168</v>
      </c>
      <c r="F77" s="55">
        <v>16503193.003219999</v>
      </c>
      <c r="G77" s="55">
        <v>3.370279</v>
      </c>
      <c r="H77" s="55">
        <v>556.20365563999997</v>
      </c>
      <c r="I77" s="56">
        <f t="shared" si="1"/>
        <v>2.3657436916265421E-3</v>
      </c>
      <c r="J77" s="56">
        <f>H77/'סכום נכסי הקרן'!$C$41</f>
        <v>3.3764162423830195E-5</v>
      </c>
    </row>
    <row r="78" spans="1:10">
      <c r="A78" t="s">
        <v>3937</v>
      </c>
      <c r="B78" t="s">
        <v>3938</v>
      </c>
      <c r="C78" t="s">
        <v>1901</v>
      </c>
      <c r="D78" t="s">
        <v>100</v>
      </c>
      <c r="E78" s="66">
        <v>45174</v>
      </c>
      <c r="F78" s="55">
        <v>2366398.3569</v>
      </c>
      <c r="G78" s="55">
        <v>3.8023899999999999</v>
      </c>
      <c r="H78" s="55">
        <v>89.979704853999976</v>
      </c>
      <c r="I78" s="56">
        <f t="shared" si="1"/>
        <v>3.8271758370201535E-4</v>
      </c>
      <c r="J78" s="56">
        <f>H78/'סכום נכסי הקרן'!$C$41</f>
        <v>5.4621887841476996E-6</v>
      </c>
    </row>
    <row r="79" spans="1:10">
      <c r="A79" t="s">
        <v>3939</v>
      </c>
      <c r="B79" t="s">
        <v>3940</v>
      </c>
      <c r="C79" t="s">
        <v>1901</v>
      </c>
      <c r="D79" t="s">
        <v>100</v>
      </c>
      <c r="E79" s="66">
        <v>45169</v>
      </c>
      <c r="F79" s="55">
        <v>7100892.0894420007</v>
      </c>
      <c r="G79" s="55">
        <v>3.8032300000000001</v>
      </c>
      <c r="H79" s="55">
        <v>270.06324771099997</v>
      </c>
      <c r="I79" s="56">
        <f t="shared" si="1"/>
        <v>1.1486807361546713E-3</v>
      </c>
      <c r="J79" s="56">
        <f>H79/'סכום נכסי הקרן'!$C$41</f>
        <v>1.6394101814971113E-5</v>
      </c>
    </row>
    <row r="80" spans="1:10">
      <c r="A80" t="s">
        <v>3941</v>
      </c>
      <c r="B80" t="s">
        <v>3942</v>
      </c>
      <c r="C80" t="s">
        <v>1901</v>
      </c>
      <c r="D80" t="s">
        <v>100</v>
      </c>
      <c r="E80" s="66">
        <v>45174</v>
      </c>
      <c r="F80" s="55">
        <v>5922281.1468500011</v>
      </c>
      <c r="G80" s="55">
        <v>3.9044840000000001</v>
      </c>
      <c r="H80" s="55">
        <v>231.23451673400001</v>
      </c>
      <c r="I80" s="56">
        <f t="shared" si="1"/>
        <v>9.835275149716789E-4</v>
      </c>
      <c r="J80" s="56">
        <f>H80/'סכום נכסי הקרן'!$C$41</f>
        <v>1.4037016301194509E-5</v>
      </c>
    </row>
    <row r="81" spans="1:10">
      <c r="A81" t="s">
        <v>3943</v>
      </c>
      <c r="B81" t="s">
        <v>3944</v>
      </c>
      <c r="C81" t="s">
        <v>1901</v>
      </c>
      <c r="D81" t="s">
        <v>100</v>
      </c>
      <c r="E81" s="66">
        <v>45181</v>
      </c>
      <c r="F81" s="55">
        <v>5212990.16524</v>
      </c>
      <c r="G81" s="55">
        <v>3.9528509999999999</v>
      </c>
      <c r="H81" s="55">
        <v>206.061757798</v>
      </c>
      <c r="I81" s="56">
        <f t="shared" si="1"/>
        <v>8.764582876305653E-4</v>
      </c>
      <c r="J81" s="56">
        <f>H81/'סכום נכסי הקרן'!$C$41</f>
        <v>1.25089121387128E-5</v>
      </c>
    </row>
    <row r="82" spans="1:10">
      <c r="A82" t="s">
        <v>3945</v>
      </c>
      <c r="B82" t="s">
        <v>3946</v>
      </c>
      <c r="C82" t="s">
        <v>1901</v>
      </c>
      <c r="D82" t="s">
        <v>100</v>
      </c>
      <c r="E82" s="66">
        <v>45181</v>
      </c>
      <c r="F82" s="55">
        <v>7109565.7407900002</v>
      </c>
      <c r="G82" s="55">
        <v>3.9655879999999999</v>
      </c>
      <c r="H82" s="55">
        <v>281.93609427900003</v>
      </c>
      <c r="I82" s="56">
        <f t="shared" si="1"/>
        <v>1.1991804255851123E-3</v>
      </c>
      <c r="J82" s="56">
        <f>H82/'סכום נכסי הקרן'!$C$41</f>
        <v>1.7114839113063656E-5</v>
      </c>
    </row>
    <row r="83" spans="1:10">
      <c r="A83" t="s">
        <v>3947</v>
      </c>
      <c r="B83" t="s">
        <v>3948</v>
      </c>
      <c r="C83" t="s">
        <v>1901</v>
      </c>
      <c r="D83" t="s">
        <v>100</v>
      </c>
      <c r="E83" s="66">
        <v>45159</v>
      </c>
      <c r="F83" s="55">
        <v>9484449.1914000008</v>
      </c>
      <c r="G83" s="55">
        <v>3.9097590000000002</v>
      </c>
      <c r="H83" s="55">
        <v>370.81912779699991</v>
      </c>
      <c r="I83" s="56">
        <f t="shared" si="1"/>
        <v>1.5772334529351119E-3</v>
      </c>
      <c r="J83" s="56">
        <f>H83/'סכום נכסי הקרן'!$C$41</f>
        <v>2.251045481963663E-5</v>
      </c>
    </row>
    <row r="84" spans="1:10">
      <c r="A84" t="s">
        <v>3949</v>
      </c>
      <c r="B84" t="s">
        <v>3950</v>
      </c>
      <c r="C84" t="s">
        <v>1901</v>
      </c>
      <c r="D84" t="s">
        <v>100</v>
      </c>
      <c r="E84" s="66">
        <v>45167</v>
      </c>
      <c r="F84" s="55">
        <v>8300432.9298520004</v>
      </c>
      <c r="G84" s="55">
        <v>3.9388100000000001</v>
      </c>
      <c r="H84" s="55">
        <v>326.93825574800002</v>
      </c>
      <c r="I84" s="56">
        <f t="shared" si="1"/>
        <v>1.3905915724290549E-3</v>
      </c>
      <c r="J84" s="56">
        <f>H84/'סכום נכסי הקרן'!$C$41</f>
        <v>1.9846680721537748E-5</v>
      </c>
    </row>
    <row r="85" spans="1:10">
      <c r="A85" t="s">
        <v>3951</v>
      </c>
      <c r="B85" t="s">
        <v>3952</v>
      </c>
      <c r="C85" t="s">
        <v>1901</v>
      </c>
      <c r="D85" t="s">
        <v>100</v>
      </c>
      <c r="E85" s="66">
        <v>45189</v>
      </c>
      <c r="F85" s="55">
        <v>35062373.740179002</v>
      </c>
      <c r="G85" s="55">
        <v>4.0757500000000002</v>
      </c>
      <c r="H85" s="55">
        <v>1429.0546794469999</v>
      </c>
      <c r="I85" s="56">
        <f t="shared" si="1"/>
        <v>6.0783079338107074E-3</v>
      </c>
      <c r="J85" s="56">
        <f>H85/'סכום נכסי הקרן'!$C$41</f>
        <v>8.6750300578055184E-5</v>
      </c>
    </row>
    <row r="86" spans="1:10">
      <c r="A86" t="s">
        <v>3953</v>
      </c>
      <c r="B86" t="s">
        <v>3954</v>
      </c>
      <c r="C86" t="s">
        <v>1901</v>
      </c>
      <c r="D86" t="s">
        <v>100</v>
      </c>
      <c r="E86" s="66">
        <v>45174</v>
      </c>
      <c r="F86" s="55">
        <v>21602055.567359999</v>
      </c>
      <c r="G86" s="55">
        <v>4.0826269999999996</v>
      </c>
      <c r="H86" s="55">
        <v>881.93137877800007</v>
      </c>
      <c r="I86" s="56">
        <f t="shared" si="1"/>
        <v>3.7511864128091589E-3</v>
      </c>
      <c r="J86" s="56">
        <f>H86/'סכום נכסי הקרן'!$C$41</f>
        <v>5.35373581561038E-5</v>
      </c>
    </row>
    <row r="87" spans="1:10">
      <c r="A87" t="s">
        <v>3953</v>
      </c>
      <c r="B87" t="s">
        <v>3955</v>
      </c>
      <c r="C87" t="s">
        <v>1901</v>
      </c>
      <c r="D87" t="s">
        <v>100</v>
      </c>
      <c r="E87" s="66">
        <v>45174</v>
      </c>
      <c r="F87" s="55">
        <v>4983955.4876159998</v>
      </c>
      <c r="G87" s="55">
        <v>4.0826269999999996</v>
      </c>
      <c r="H87" s="55">
        <v>203.476318319</v>
      </c>
      <c r="I87" s="56">
        <f t="shared" si="1"/>
        <v>8.6546143948779553E-4</v>
      </c>
      <c r="J87" s="56">
        <f>H87/'סכום נכסי הקרן'!$C$41</f>
        <v>1.235196387413246E-5</v>
      </c>
    </row>
    <row r="88" spans="1:10">
      <c r="A88" t="s">
        <v>3956</v>
      </c>
      <c r="B88" t="s">
        <v>3957</v>
      </c>
      <c r="C88" t="s">
        <v>1901</v>
      </c>
      <c r="D88" t="s">
        <v>100</v>
      </c>
      <c r="E88" s="66">
        <v>45189</v>
      </c>
      <c r="F88" s="55">
        <v>8307912.3828260005</v>
      </c>
      <c r="G88" s="55">
        <v>4.1519490000000001</v>
      </c>
      <c r="H88" s="55">
        <v>344.94027204600002</v>
      </c>
      <c r="I88" s="56">
        <f t="shared" si="1"/>
        <v>1.4671609298248587E-3</v>
      </c>
      <c r="J88" s="56">
        <f>H88/'סכום נכסי הקרן'!$C$41</f>
        <v>2.093948727913348E-5</v>
      </c>
    </row>
    <row r="89" spans="1:10">
      <c r="A89" t="s">
        <v>3958</v>
      </c>
      <c r="B89" t="s">
        <v>3959</v>
      </c>
      <c r="C89" t="s">
        <v>1901</v>
      </c>
      <c r="D89" t="s">
        <v>100</v>
      </c>
      <c r="E89" s="66">
        <v>45190</v>
      </c>
      <c r="F89" s="55">
        <v>9495762.6496799998</v>
      </c>
      <c r="G89" s="55">
        <v>4.1816259999999996</v>
      </c>
      <c r="H89" s="55">
        <v>397.07724461000004</v>
      </c>
      <c r="I89" s="56">
        <f t="shared" si="1"/>
        <v>1.6889191162248814E-3</v>
      </c>
      <c r="J89" s="56">
        <f>H89/'סכום נכסי הקרן'!$C$41</f>
        <v>2.4104445279835761E-5</v>
      </c>
    </row>
    <row r="90" spans="1:10">
      <c r="A90" t="s">
        <v>3960</v>
      </c>
      <c r="B90" t="s">
        <v>3961</v>
      </c>
      <c r="C90" t="s">
        <v>1901</v>
      </c>
      <c r="D90" t="s">
        <v>100</v>
      </c>
      <c r="E90" s="66">
        <v>45188</v>
      </c>
      <c r="F90" s="55">
        <v>11879131.194</v>
      </c>
      <c r="G90" s="55">
        <v>4.2342589999999998</v>
      </c>
      <c r="H90" s="55">
        <v>502.99321250200001</v>
      </c>
      <c r="I90" s="56">
        <f t="shared" si="1"/>
        <v>2.1394196304559466E-3</v>
      </c>
      <c r="J90" s="56">
        <f>H90/'סכום נכסי הקרן'!$C$41</f>
        <v>3.0534039740281605E-5</v>
      </c>
    </row>
    <row r="91" spans="1:10">
      <c r="A91" t="s">
        <v>3962</v>
      </c>
      <c r="B91" t="s">
        <v>3963</v>
      </c>
      <c r="C91" t="s">
        <v>1901</v>
      </c>
      <c r="D91" t="s">
        <v>100</v>
      </c>
      <c r="E91" s="66">
        <v>45188</v>
      </c>
      <c r="F91" s="55">
        <v>23758262.388</v>
      </c>
      <c r="G91" s="55">
        <v>4.2342589999999998</v>
      </c>
      <c r="H91" s="55">
        <v>1005.9864250029999</v>
      </c>
      <c r="I91" s="56">
        <f t="shared" si="1"/>
        <v>4.2788392609076397E-3</v>
      </c>
      <c r="J91" s="56">
        <f>H91/'סכום נכסי הקרן'!$C$41</f>
        <v>6.1068079480502494E-5</v>
      </c>
    </row>
    <row r="92" spans="1:10">
      <c r="A92" t="s">
        <v>3964</v>
      </c>
      <c r="B92" t="s">
        <v>3965</v>
      </c>
      <c r="C92" t="s">
        <v>1901</v>
      </c>
      <c r="D92" t="s">
        <v>100</v>
      </c>
      <c r="E92" s="66">
        <v>45190</v>
      </c>
      <c r="F92" s="55">
        <v>16630783.671599999</v>
      </c>
      <c r="G92" s="55">
        <v>4.2576720000000003</v>
      </c>
      <c r="H92" s="55">
        <v>708.08421272700002</v>
      </c>
      <c r="I92" s="56">
        <f t="shared" si="1"/>
        <v>3.0117489204052922E-3</v>
      </c>
      <c r="J92" s="56">
        <f>H92/'סכום נכסי הקרן'!$C$41</f>
        <v>4.2984022355542751E-5</v>
      </c>
    </row>
    <row r="93" spans="1:10">
      <c r="A93" t="s">
        <v>3964</v>
      </c>
      <c r="B93" t="s">
        <v>3966</v>
      </c>
      <c r="C93" t="s">
        <v>1901</v>
      </c>
      <c r="D93" t="s">
        <v>100</v>
      </c>
      <c r="E93" s="66">
        <v>45190</v>
      </c>
      <c r="F93" s="55">
        <v>2703117.3876</v>
      </c>
      <c r="G93" s="55">
        <v>4.2576720000000003</v>
      </c>
      <c r="H93" s="55">
        <v>115.089870995</v>
      </c>
      <c r="I93" s="56">
        <f t="shared" si="1"/>
        <v>4.8952058030478178E-4</v>
      </c>
      <c r="J93" s="56">
        <f>H93/'סכום נכסי הקרן'!$C$41</f>
        <v>6.9864932713207144E-6</v>
      </c>
    </row>
    <row r="94" spans="1:10">
      <c r="A94" t="s">
        <v>3967</v>
      </c>
      <c r="B94" t="s">
        <v>3968</v>
      </c>
      <c r="C94" t="s">
        <v>1901</v>
      </c>
      <c r="D94" t="s">
        <v>100</v>
      </c>
      <c r="E94" s="66">
        <v>45182</v>
      </c>
      <c r="F94" s="55">
        <v>11888559.0759</v>
      </c>
      <c r="G94" s="55">
        <v>4.2868089999999999</v>
      </c>
      <c r="H94" s="55">
        <v>509.63986924099999</v>
      </c>
      <c r="I94" s="56">
        <f t="shared" si="1"/>
        <v>2.1676903656286648E-3</v>
      </c>
      <c r="J94" s="56">
        <f>H94/'סכום נכסי הקרן'!$C$41</f>
        <v>3.0937522880738157E-5</v>
      </c>
    </row>
    <row r="95" spans="1:10">
      <c r="A95" t="s">
        <v>3969</v>
      </c>
      <c r="B95" t="s">
        <v>3970</v>
      </c>
      <c r="C95" t="s">
        <v>1901</v>
      </c>
      <c r="D95" t="s">
        <v>100</v>
      </c>
      <c r="E95" s="66">
        <v>45182</v>
      </c>
      <c r="F95" s="55">
        <v>5411955.6585600004</v>
      </c>
      <c r="G95" s="55">
        <v>4.3121039999999997</v>
      </c>
      <c r="H95" s="55">
        <v>233.36913446299999</v>
      </c>
      <c r="I95" s="56">
        <f t="shared" si="1"/>
        <v>9.9260684836909269E-4</v>
      </c>
      <c r="J95" s="56">
        <f>H95/'סכום נכסי הקרן'!$C$41</f>
        <v>1.4166597577735763E-5</v>
      </c>
    </row>
    <row r="96" spans="1:10">
      <c r="A96" t="s">
        <v>3971</v>
      </c>
      <c r="B96" t="s">
        <v>3972</v>
      </c>
      <c r="C96" t="s">
        <v>1901</v>
      </c>
      <c r="D96" t="s">
        <v>100</v>
      </c>
      <c r="E96" s="66">
        <v>45182</v>
      </c>
      <c r="F96" s="55">
        <v>7136340.9253860004</v>
      </c>
      <c r="G96" s="55">
        <v>4.3298019999999999</v>
      </c>
      <c r="H96" s="55">
        <v>308.989401391</v>
      </c>
      <c r="I96" s="56">
        <f t="shared" si="1"/>
        <v>1.3142483327965562E-3</v>
      </c>
      <c r="J96" s="56">
        <f>H96/'סכום נכסי הקרן'!$C$41</f>
        <v>1.8757101342319014E-5</v>
      </c>
    </row>
    <row r="97" spans="1:10">
      <c r="A97" t="s">
        <v>3971</v>
      </c>
      <c r="B97" t="s">
        <v>3973</v>
      </c>
      <c r="C97" t="s">
        <v>1901</v>
      </c>
      <c r="D97" t="s">
        <v>100</v>
      </c>
      <c r="E97" s="66">
        <v>45182</v>
      </c>
      <c r="F97" s="55">
        <v>5412956.8131480003</v>
      </c>
      <c r="G97" s="55">
        <v>4.3298019999999999</v>
      </c>
      <c r="H97" s="55">
        <v>234.37028905099999</v>
      </c>
      <c r="I97" s="56">
        <f t="shared" si="1"/>
        <v>9.9686513600688023E-4</v>
      </c>
      <c r="J97" s="56">
        <f>H97/'סכום נכסי הקרן'!$C$41</f>
        <v>1.4227372342118961E-5</v>
      </c>
    </row>
    <row r="98" spans="1:10">
      <c r="A98" t="s">
        <v>3974</v>
      </c>
      <c r="B98" t="s">
        <v>3975</v>
      </c>
      <c r="C98" t="s">
        <v>1901</v>
      </c>
      <c r="D98" t="s">
        <v>100</v>
      </c>
      <c r="E98" s="66">
        <v>45182</v>
      </c>
      <c r="F98" s="55">
        <v>9515875.4644000009</v>
      </c>
      <c r="G98" s="55">
        <v>4.3373840000000001</v>
      </c>
      <c r="H98" s="55">
        <v>412.74009907300001</v>
      </c>
      <c r="I98" s="56">
        <f t="shared" si="1"/>
        <v>1.7555391370804977E-3</v>
      </c>
      <c r="J98" s="56">
        <f>H98/'סכום נכסי הקרן'!$C$41</f>
        <v>2.5055253777311435E-5</v>
      </c>
    </row>
    <row r="99" spans="1:10">
      <c r="A99" t="s">
        <v>3976</v>
      </c>
      <c r="B99" t="s">
        <v>3977</v>
      </c>
      <c r="C99" t="s">
        <v>1901</v>
      </c>
      <c r="D99" t="s">
        <v>100</v>
      </c>
      <c r="E99" s="66">
        <v>45173</v>
      </c>
      <c r="F99" s="55">
        <v>22606175.21982</v>
      </c>
      <c r="G99" s="55">
        <v>4.3170890000000002</v>
      </c>
      <c r="H99" s="55">
        <v>975.92876619200001</v>
      </c>
      <c r="I99" s="56">
        <f t="shared" si="1"/>
        <v>4.1509927140607585E-3</v>
      </c>
      <c r="J99" s="56">
        <f>H99/'סכום נכסי הקרן'!$C$41</f>
        <v>5.9243439056291508E-5</v>
      </c>
    </row>
    <row r="100" spans="1:10">
      <c r="A100" t="s">
        <v>3978</v>
      </c>
      <c r="B100" t="s">
        <v>3979</v>
      </c>
      <c r="C100" t="s">
        <v>1901</v>
      </c>
      <c r="D100" t="s">
        <v>100</v>
      </c>
      <c r="E100" s="66">
        <v>45173</v>
      </c>
      <c r="F100" s="55">
        <v>20226577.828260001</v>
      </c>
      <c r="G100" s="55">
        <v>4.3170890000000002</v>
      </c>
      <c r="H100" s="55">
        <v>873.19942238200008</v>
      </c>
      <c r="I100" s="56">
        <f t="shared" si="1"/>
        <v>3.7140461125793355E-3</v>
      </c>
      <c r="J100" s="56">
        <f>H100/'סכום נכסי הקרן'!$C$41</f>
        <v>5.3007287576662715E-5</v>
      </c>
    </row>
    <row r="101" spans="1:10">
      <c r="A101" t="s">
        <v>3980</v>
      </c>
      <c r="B101" t="s">
        <v>3981</v>
      </c>
      <c r="C101" t="s">
        <v>1901</v>
      </c>
      <c r="D101" t="s">
        <v>100</v>
      </c>
      <c r="E101" s="66">
        <v>45173</v>
      </c>
      <c r="F101" s="55">
        <v>7141620.5392500004</v>
      </c>
      <c r="G101" s="55">
        <v>4.3549829999999998</v>
      </c>
      <c r="H101" s="55">
        <v>311.016395999</v>
      </c>
      <c r="I101" s="56">
        <f t="shared" si="1"/>
        <v>1.3228699045144177E-3</v>
      </c>
      <c r="J101" s="56">
        <f>H101/'סכום נכסי הקרן'!$C$41</f>
        <v>1.8880149392224386E-5</v>
      </c>
    </row>
    <row r="102" spans="1:10">
      <c r="A102" t="s">
        <v>3982</v>
      </c>
      <c r="B102" t="s">
        <v>3983</v>
      </c>
      <c r="C102" t="s">
        <v>1901</v>
      </c>
      <c r="D102" t="s">
        <v>100</v>
      </c>
      <c r="E102" s="66">
        <v>45195</v>
      </c>
      <c r="F102" s="55">
        <v>19665857.694885001</v>
      </c>
      <c r="G102" s="55">
        <v>4.4637669999999998</v>
      </c>
      <c r="H102" s="55">
        <v>877.83809740900017</v>
      </c>
      <c r="I102" s="56">
        <f t="shared" si="1"/>
        <v>3.7337761450437997E-3</v>
      </c>
      <c r="J102" s="56">
        <f>H102/'סכום נכסי הקרן'!$C$41</f>
        <v>5.3288876838895771E-5</v>
      </c>
    </row>
    <row r="103" spans="1:10">
      <c r="A103" t="s">
        <v>3984</v>
      </c>
      <c r="B103" t="s">
        <v>3985</v>
      </c>
      <c r="C103" t="s">
        <v>1901</v>
      </c>
      <c r="D103" t="s">
        <v>100</v>
      </c>
      <c r="E103" s="66">
        <v>45173</v>
      </c>
      <c r="F103" s="55">
        <v>11904272.212400001</v>
      </c>
      <c r="G103" s="55">
        <v>4.3676079999999997</v>
      </c>
      <c r="H103" s="55">
        <v>519.93197364900004</v>
      </c>
      <c r="I103" s="56">
        <f t="shared" si="1"/>
        <v>2.2114665631237551E-3</v>
      </c>
      <c r="J103" s="56">
        <f>H103/'סכום נכסי הקרן'!$C$41</f>
        <v>3.1562301738969274E-5</v>
      </c>
    </row>
    <row r="104" spans="1:10">
      <c r="A104" t="s">
        <v>3986</v>
      </c>
      <c r="B104" t="s">
        <v>3987</v>
      </c>
      <c r="C104" t="s">
        <v>1901</v>
      </c>
      <c r="D104" t="s">
        <v>100</v>
      </c>
      <c r="E104" s="66">
        <v>45195</v>
      </c>
      <c r="F104" s="55">
        <v>13100230.457688</v>
      </c>
      <c r="G104" s="55">
        <v>4.5041029999999997</v>
      </c>
      <c r="H104" s="55">
        <v>590.04791699600003</v>
      </c>
      <c r="I104" s="56">
        <f t="shared" si="1"/>
        <v>2.5096960856621181E-3</v>
      </c>
      <c r="J104" s="56">
        <f>H104/'סכום נכסי הקרן'!$C$41</f>
        <v>3.5818667326757636E-5</v>
      </c>
    </row>
    <row r="105" spans="1:10">
      <c r="A105" t="s">
        <v>3988</v>
      </c>
      <c r="B105" t="s">
        <v>3989</v>
      </c>
      <c r="C105" t="s">
        <v>1901</v>
      </c>
      <c r="D105" t="s">
        <v>100</v>
      </c>
      <c r="E105" s="66">
        <v>45187</v>
      </c>
      <c r="F105" s="55">
        <v>4764222.9868000001</v>
      </c>
      <c r="G105" s="55">
        <v>4.483047</v>
      </c>
      <c r="H105" s="55">
        <v>213.58237919000001</v>
      </c>
      <c r="I105" s="56">
        <f t="shared" si="1"/>
        <v>9.084463237299744E-4</v>
      </c>
      <c r="J105" s="56">
        <f>H105/'סכום נכסי הקרן'!$C$41</f>
        <v>1.2965449019822358E-5</v>
      </c>
    </row>
    <row r="106" spans="1:10">
      <c r="A106" t="s">
        <v>3990</v>
      </c>
      <c r="B106" t="s">
        <v>3991</v>
      </c>
      <c r="C106" t="s">
        <v>1901</v>
      </c>
      <c r="D106" t="s">
        <v>100</v>
      </c>
      <c r="E106" s="66">
        <v>45195</v>
      </c>
      <c r="F106" s="55">
        <v>25012170.6807</v>
      </c>
      <c r="G106" s="55">
        <v>4.5141819999999999</v>
      </c>
      <c r="H106" s="55">
        <v>1129.0949211959999</v>
      </c>
      <c r="I106" s="56">
        <f t="shared" si="1"/>
        <v>4.8024660751167236E-3</v>
      </c>
      <c r="J106" s="56">
        <f>H106/'סכום נכסי הקרן'!$C$41</f>
        <v>6.8541340792370445E-5</v>
      </c>
    </row>
    <row r="107" spans="1:10">
      <c r="A107" t="s">
        <v>3992</v>
      </c>
      <c r="B107" t="s">
        <v>3993</v>
      </c>
      <c r="C107" t="s">
        <v>1901</v>
      </c>
      <c r="D107" t="s">
        <v>100</v>
      </c>
      <c r="E107" s="66">
        <v>45175</v>
      </c>
      <c r="F107" s="55">
        <v>9528445.9736000001</v>
      </c>
      <c r="G107" s="55">
        <v>4.4400839999999997</v>
      </c>
      <c r="H107" s="55">
        <v>423.070963388</v>
      </c>
      <c r="I107" s="56">
        <f t="shared" si="1"/>
        <v>1.7994801950624679E-3</v>
      </c>
      <c r="J107" s="56">
        <f>H107/'סכום נכסי הקרן'!$C$41</f>
        <v>2.5682385543119134E-5</v>
      </c>
    </row>
    <row r="108" spans="1:10">
      <c r="A108" t="s">
        <v>3994</v>
      </c>
      <c r="B108" t="s">
        <v>3995</v>
      </c>
      <c r="C108" t="s">
        <v>1901</v>
      </c>
      <c r="D108" t="s">
        <v>100</v>
      </c>
      <c r="E108" s="66">
        <v>45173</v>
      </c>
      <c r="F108" s="55">
        <v>2858684.6381899999</v>
      </c>
      <c r="G108" s="55">
        <v>4.3504649999999998</v>
      </c>
      <c r="H108" s="55">
        <v>124.36608136</v>
      </c>
      <c r="I108" s="56">
        <f t="shared" si="1"/>
        <v>5.2897579770702662E-4</v>
      </c>
      <c r="J108" s="56">
        <f>H108/'סכום נכסי הקרן'!$C$41</f>
        <v>7.5496026113359053E-6</v>
      </c>
    </row>
    <row r="109" spans="1:10">
      <c r="A109" t="s">
        <v>3996</v>
      </c>
      <c r="B109" t="s">
        <v>3997</v>
      </c>
      <c r="C109" t="s">
        <v>1901</v>
      </c>
      <c r="D109" t="s">
        <v>100</v>
      </c>
      <c r="E109" s="66">
        <v>45175</v>
      </c>
      <c r="F109" s="55">
        <v>8340250.0177429998</v>
      </c>
      <c r="G109" s="55">
        <v>4.4728500000000002</v>
      </c>
      <c r="H109" s="55">
        <v>373.04688349399999</v>
      </c>
      <c r="I109" s="56">
        <f t="shared" si="1"/>
        <v>1.5867089371992323E-3</v>
      </c>
      <c r="J109" s="56">
        <f>H109/'סכום נכסי הקרן'!$C$41</f>
        <v>2.2645690006301439E-5</v>
      </c>
    </row>
    <row r="110" spans="1:10">
      <c r="A110" t="s">
        <v>3998</v>
      </c>
      <c r="B110" t="s">
        <v>3999</v>
      </c>
      <c r="C110" t="s">
        <v>1901</v>
      </c>
      <c r="D110" t="s">
        <v>100</v>
      </c>
      <c r="E110" s="66">
        <v>45239</v>
      </c>
      <c r="F110" s="55">
        <v>8134667.071668</v>
      </c>
      <c r="G110" s="55">
        <v>4.7040100000000002</v>
      </c>
      <c r="H110" s="55">
        <v>382.65558645699997</v>
      </c>
      <c r="I110" s="56">
        <f t="shared" si="1"/>
        <v>1.627578370884047E-3</v>
      </c>
      <c r="J110" s="56">
        <f>H110/'סכום נכסי הקרן'!$C$41</f>
        <v>2.3228983201582153E-5</v>
      </c>
    </row>
    <row r="111" spans="1:10">
      <c r="A111" t="s">
        <v>4000</v>
      </c>
      <c r="B111" t="s">
        <v>4001</v>
      </c>
      <c r="C111" t="s">
        <v>1901</v>
      </c>
      <c r="D111" t="s">
        <v>100</v>
      </c>
      <c r="E111" s="66">
        <v>45175</v>
      </c>
      <c r="F111" s="55">
        <v>26217053.987520002</v>
      </c>
      <c r="G111" s="55">
        <v>4.4904840000000004</v>
      </c>
      <c r="H111" s="55">
        <v>1177.2727094380002</v>
      </c>
      <c r="I111" s="56">
        <f t="shared" si="1"/>
        <v>5.0073843590120069E-3</v>
      </c>
      <c r="J111" s="56">
        <f>H111/'סכום נכסי הקרן'!$C$41</f>
        <v>7.1465957793587451E-5</v>
      </c>
    </row>
    <row r="112" spans="1:10">
      <c r="A112" t="s">
        <v>4002</v>
      </c>
      <c r="B112" t="s">
        <v>4003</v>
      </c>
      <c r="C112" t="s">
        <v>1901</v>
      </c>
      <c r="D112" t="s">
        <v>100</v>
      </c>
      <c r="E112" s="66">
        <v>45187</v>
      </c>
      <c r="F112" s="55">
        <v>11918414.035250001</v>
      </c>
      <c r="G112" s="55">
        <v>4.5460120000000002</v>
      </c>
      <c r="H112" s="55">
        <v>541.81251622500008</v>
      </c>
      <c r="I112" s="56">
        <f t="shared" si="1"/>
        <v>2.3045327539760532E-3</v>
      </c>
      <c r="J112" s="56">
        <f>H112/'סכום נכסי הקרן'!$C$41</f>
        <v>3.2890552975663352E-5</v>
      </c>
    </row>
    <row r="113" spans="1:10">
      <c r="A113" t="s">
        <v>4002</v>
      </c>
      <c r="B113" t="s">
        <v>4004</v>
      </c>
      <c r="C113" t="s">
        <v>1901</v>
      </c>
      <c r="D113" t="s">
        <v>100</v>
      </c>
      <c r="E113" s="66">
        <v>45187</v>
      </c>
      <c r="F113" s="55">
        <v>7593757.5499799987</v>
      </c>
      <c r="G113" s="55">
        <v>4.5460120000000002</v>
      </c>
      <c r="H113" s="55">
        <v>345.21311926100003</v>
      </c>
      <c r="I113" s="56">
        <f t="shared" si="1"/>
        <v>1.4683214518227256E-3</v>
      </c>
      <c r="J113" s="56">
        <f>H113/'סכום נכסי הקרן'!$C$41</f>
        <v>2.0956050380779315E-5</v>
      </c>
    </row>
    <row r="114" spans="1:10">
      <c r="A114" t="s">
        <v>4005</v>
      </c>
      <c r="B114" t="s">
        <v>4006</v>
      </c>
      <c r="C114" t="s">
        <v>1901</v>
      </c>
      <c r="D114" t="s">
        <v>100</v>
      </c>
      <c r="E114" s="66">
        <v>45239</v>
      </c>
      <c r="F114" s="55">
        <v>11663379.439158</v>
      </c>
      <c r="G114" s="55">
        <v>4.734159</v>
      </c>
      <c r="H114" s="55">
        <v>552.16297695100002</v>
      </c>
      <c r="I114" s="56">
        <f t="shared" si="1"/>
        <v>2.3485571628767588E-3</v>
      </c>
      <c r="J114" s="56">
        <f>H114/'סכום נכסי הקרן'!$C$41</f>
        <v>3.3518874335241638E-5</v>
      </c>
    </row>
    <row r="115" spans="1:10">
      <c r="A115" t="s">
        <v>4007</v>
      </c>
      <c r="B115" t="s">
        <v>4008</v>
      </c>
      <c r="C115" t="s">
        <v>1901</v>
      </c>
      <c r="D115" t="s">
        <v>100</v>
      </c>
      <c r="E115" s="66">
        <v>45175</v>
      </c>
      <c r="F115" s="55">
        <v>29799963.372249998</v>
      </c>
      <c r="G115" s="55">
        <v>4.5156650000000003</v>
      </c>
      <c r="H115" s="55">
        <v>1345.6664656529999</v>
      </c>
      <c r="I115" s="56">
        <f t="shared" si="1"/>
        <v>5.7236264448655037E-3</v>
      </c>
      <c r="J115" s="56">
        <f>H115/'סכום נכסי הקרן'!$C$41</f>
        <v>8.1688246119721969E-5</v>
      </c>
    </row>
    <row r="116" spans="1:10">
      <c r="A116" t="s">
        <v>4009</v>
      </c>
      <c r="B116" t="s">
        <v>4010</v>
      </c>
      <c r="C116" t="s">
        <v>1901</v>
      </c>
      <c r="D116" t="s">
        <v>100</v>
      </c>
      <c r="E116" s="66">
        <v>45187</v>
      </c>
      <c r="F116" s="55">
        <v>16690619.295391999</v>
      </c>
      <c r="G116" s="55">
        <v>4.57369</v>
      </c>
      <c r="H116" s="55">
        <v>763.37716875700005</v>
      </c>
      <c r="I116" s="56">
        <f t="shared" si="1"/>
        <v>3.2469306934715626E-3</v>
      </c>
      <c r="J116" s="56">
        <f>H116/'סכום נכסי הקרן'!$C$41</f>
        <v>4.6340563308410876E-5</v>
      </c>
    </row>
    <row r="117" spans="1:10">
      <c r="A117" t="s">
        <v>4011</v>
      </c>
      <c r="B117" t="s">
        <v>4012</v>
      </c>
      <c r="C117" t="s">
        <v>1901</v>
      </c>
      <c r="D117" t="s">
        <v>100</v>
      </c>
      <c r="E117" s="66">
        <v>45201</v>
      </c>
      <c r="F117" s="55">
        <v>11929413.230799999</v>
      </c>
      <c r="G117" s="55">
        <v>4.665108</v>
      </c>
      <c r="H117" s="55">
        <v>556.52001198900007</v>
      </c>
      <c r="I117" s="56">
        <f t="shared" si="1"/>
        <v>2.3670892743629444E-3</v>
      </c>
      <c r="J117" s="56">
        <f>H117/'סכום נכסי הקרן'!$C$41</f>
        <v>3.37833667333365E-5</v>
      </c>
    </row>
    <row r="118" spans="1:10">
      <c r="A118" t="s">
        <v>4013</v>
      </c>
      <c r="B118" t="s">
        <v>4014</v>
      </c>
      <c r="C118" t="s">
        <v>1901</v>
      </c>
      <c r="D118" t="s">
        <v>100</v>
      </c>
      <c r="E118" s="66">
        <v>45244</v>
      </c>
      <c r="F118" s="55">
        <v>9525985.9048200008</v>
      </c>
      <c r="G118" s="55">
        <v>5.1443950000000003</v>
      </c>
      <c r="H118" s="55">
        <v>490.05432546099996</v>
      </c>
      <c r="I118" s="56">
        <f t="shared" si="1"/>
        <v>2.0843856692737022E-3</v>
      </c>
      <c r="J118" s="56">
        <f>H118/'סכום נכסי הקרן'!$C$41</f>
        <v>2.9748588801212841E-5</v>
      </c>
    </row>
    <row r="119" spans="1:10">
      <c r="A119" t="s">
        <v>4013</v>
      </c>
      <c r="B119" t="s">
        <v>4015</v>
      </c>
      <c r="C119" t="s">
        <v>1901</v>
      </c>
      <c r="D119" t="s">
        <v>100</v>
      </c>
      <c r="E119" s="66">
        <v>45244</v>
      </c>
      <c r="F119" s="55">
        <v>19137343.206080001</v>
      </c>
      <c r="G119" s="55">
        <v>5.1443950000000003</v>
      </c>
      <c r="H119" s="55">
        <v>984.50049333699997</v>
      </c>
      <c r="I119" s="56">
        <f t="shared" si="1"/>
        <v>4.1874514989213036E-3</v>
      </c>
      <c r="J119" s="56">
        <f>H119/'סכום נכסי הקרן'!$C$41</f>
        <v>5.9763782971046102E-5</v>
      </c>
    </row>
    <row r="120" spans="1:10">
      <c r="A120" t="s">
        <v>4016</v>
      </c>
      <c r="B120" t="s">
        <v>4017</v>
      </c>
      <c r="C120" t="s">
        <v>1901</v>
      </c>
      <c r="D120" t="s">
        <v>100</v>
      </c>
      <c r="E120" s="66">
        <v>45244</v>
      </c>
      <c r="F120" s="55">
        <v>3352554.8036400001</v>
      </c>
      <c r="G120" s="55">
        <v>5.2439809999999998</v>
      </c>
      <c r="H120" s="55">
        <v>175.807329036</v>
      </c>
      <c r="I120" s="56">
        <f t="shared" si="1"/>
        <v>7.4777480405096046E-4</v>
      </c>
      <c r="J120" s="56">
        <f>H120/'סכום נכסי הקרן'!$C$41</f>
        <v>1.0672326858479514E-5</v>
      </c>
    </row>
    <row r="121" spans="1:10">
      <c r="A121" t="s">
        <v>4018</v>
      </c>
      <c r="B121" t="s">
        <v>4019</v>
      </c>
      <c r="C121" t="s">
        <v>1901</v>
      </c>
      <c r="D121" t="s">
        <v>100</v>
      </c>
      <c r="E121" s="66">
        <v>45244</v>
      </c>
      <c r="F121" s="55">
        <v>9535997.4506999999</v>
      </c>
      <c r="G121" s="55">
        <v>5.2439809999999998</v>
      </c>
      <c r="H121" s="55">
        <v>500.0658713410001</v>
      </c>
      <c r="I121" s="56">
        <f t="shared" si="1"/>
        <v>2.1269685456515768E-3</v>
      </c>
      <c r="J121" s="56">
        <f>H121/'סכום נכסי הקרן'!$C$41</f>
        <v>3.0356336445044837E-5</v>
      </c>
    </row>
    <row r="122" spans="1:10">
      <c r="A122" t="s">
        <v>4020</v>
      </c>
      <c r="B122" t="s">
        <v>4021</v>
      </c>
      <c r="C122" t="s">
        <v>1901</v>
      </c>
      <c r="D122" t="s">
        <v>100</v>
      </c>
      <c r="E122" s="66">
        <v>45180</v>
      </c>
      <c r="F122" s="55">
        <v>29958666.050900001</v>
      </c>
      <c r="G122" s="55">
        <v>5.0339830000000001</v>
      </c>
      <c r="H122" s="55">
        <v>1508.1141026359999</v>
      </c>
      <c r="I122" s="56">
        <f t="shared" si="1"/>
        <v>6.4145774454840848E-3</v>
      </c>
      <c r="J122" s="56">
        <f>H122/'סכום נכסי הקרן'!$C$41</f>
        <v>9.1549577207433299E-5</v>
      </c>
    </row>
    <row r="123" spans="1:10">
      <c r="A123" t="s">
        <v>4022</v>
      </c>
      <c r="B123" t="s">
        <v>4023</v>
      </c>
      <c r="C123" t="s">
        <v>1901</v>
      </c>
      <c r="D123" t="s">
        <v>100</v>
      </c>
      <c r="E123" s="66">
        <v>45238</v>
      </c>
      <c r="F123" s="55">
        <v>14385439.318296</v>
      </c>
      <c r="G123" s="55">
        <v>5.2778799999999997</v>
      </c>
      <c r="H123" s="55">
        <v>759.24618517099998</v>
      </c>
      <c r="I123" s="56">
        <f t="shared" si="1"/>
        <v>3.2293600639733667E-3</v>
      </c>
      <c r="J123" s="56">
        <f>H123/'סכום נכסי הקרן'!$C$41</f>
        <v>4.6089793290354466E-5</v>
      </c>
    </row>
    <row r="124" spans="1:10">
      <c r="A124" t="s">
        <v>4024</v>
      </c>
      <c r="B124" t="s">
        <v>4025</v>
      </c>
      <c r="C124" t="s">
        <v>1901</v>
      </c>
      <c r="D124" t="s">
        <v>100</v>
      </c>
      <c r="E124" s="66">
        <v>45238</v>
      </c>
      <c r="F124" s="55">
        <v>11991008.725880001</v>
      </c>
      <c r="G124" s="55">
        <v>5.3027049999999996</v>
      </c>
      <c r="H124" s="55">
        <v>635.84778160900009</v>
      </c>
      <c r="I124" s="56">
        <f t="shared" si="1"/>
        <v>2.7045001645042109E-3</v>
      </c>
      <c r="J124" s="56">
        <f>H124/'סכום נכסי הקרן'!$C$41</f>
        <v>3.859893324572826E-5</v>
      </c>
    </row>
    <row r="125" spans="1:10">
      <c r="A125" t="s">
        <v>4026</v>
      </c>
      <c r="B125" t="s">
        <v>4027</v>
      </c>
      <c r="C125" t="s">
        <v>1901</v>
      </c>
      <c r="D125" t="s">
        <v>100</v>
      </c>
      <c r="E125" s="66">
        <v>45243</v>
      </c>
      <c r="F125" s="55">
        <v>14390718.932159998</v>
      </c>
      <c r="G125" s="55">
        <v>5.3887869999999998</v>
      </c>
      <c r="H125" s="55">
        <v>775.48514607100014</v>
      </c>
      <c r="I125" s="56">
        <f t="shared" si="1"/>
        <v>3.2984304825479094E-3</v>
      </c>
      <c r="J125" s="56">
        <f>H125/'סכום נכסי הקרן'!$C$41</f>
        <v>4.7075574142137857E-5</v>
      </c>
    </row>
    <row r="126" spans="1:10">
      <c r="A126" t="s">
        <v>4028</v>
      </c>
      <c r="B126" t="s">
        <v>4029</v>
      </c>
      <c r="C126" t="s">
        <v>1901</v>
      </c>
      <c r="D126" t="s">
        <v>100</v>
      </c>
      <c r="E126" s="66">
        <v>45238</v>
      </c>
      <c r="F126" s="55">
        <v>11993837.09045</v>
      </c>
      <c r="G126" s="55">
        <v>5.3250359999999999</v>
      </c>
      <c r="H126" s="55">
        <v>638.67614617900006</v>
      </c>
      <c r="I126" s="56">
        <f t="shared" si="1"/>
        <v>2.7165302645786129E-3</v>
      </c>
      <c r="J126" s="56">
        <f>H126/'סכום נכסי הקרן'!$C$41</f>
        <v>3.8770628199126944E-5</v>
      </c>
    </row>
    <row r="127" spans="1:10">
      <c r="A127" t="s">
        <v>4030</v>
      </c>
      <c r="B127" t="s">
        <v>4031</v>
      </c>
      <c r="C127" t="s">
        <v>1901</v>
      </c>
      <c r="D127" t="s">
        <v>100</v>
      </c>
      <c r="E127" s="66">
        <v>45197</v>
      </c>
      <c r="F127" s="55">
        <v>9598840.8251200002</v>
      </c>
      <c r="G127" s="55">
        <v>5.1408899999999997</v>
      </c>
      <c r="H127" s="55">
        <v>493.46581490800003</v>
      </c>
      <c r="I127" s="56">
        <f t="shared" si="1"/>
        <v>2.0988960191364774E-3</v>
      </c>
      <c r="J127" s="56">
        <f>H127/'סכום נכסי הקרן'!$C$41</f>
        <v>2.9955682161041901E-5</v>
      </c>
    </row>
    <row r="128" spans="1:10">
      <c r="A128" t="s">
        <v>4032</v>
      </c>
      <c r="B128" t="s">
        <v>4033</v>
      </c>
      <c r="C128" t="s">
        <v>1901</v>
      </c>
      <c r="D128" t="s">
        <v>100</v>
      </c>
      <c r="E128" s="66">
        <v>45243</v>
      </c>
      <c r="F128" s="55">
        <v>7800182.748904001</v>
      </c>
      <c r="G128" s="55">
        <v>5.4631080000000001</v>
      </c>
      <c r="H128" s="55">
        <v>426.13241913899998</v>
      </c>
      <c r="I128" s="56">
        <f t="shared" si="1"/>
        <v>1.8125017197444446E-3</v>
      </c>
      <c r="J128" s="56">
        <f>H128/'סכום נכסי הקרן'!$C$41</f>
        <v>2.5868230221020779E-5</v>
      </c>
    </row>
    <row r="129" spans="1:10">
      <c r="A129" t="s">
        <v>4034</v>
      </c>
      <c r="B129" t="s">
        <v>4035</v>
      </c>
      <c r="C129" t="s">
        <v>1901</v>
      </c>
      <c r="D129" t="s">
        <v>100</v>
      </c>
      <c r="E129" s="66">
        <v>45243</v>
      </c>
      <c r="F129" s="55">
        <v>6729747.8053120002</v>
      </c>
      <c r="G129" s="55">
        <v>5.5867180000000003</v>
      </c>
      <c r="H129" s="55">
        <v>375.97203847000003</v>
      </c>
      <c r="I129" s="56">
        <f t="shared" si="1"/>
        <v>1.5991507233351744E-3</v>
      </c>
      <c r="J129" s="56">
        <f>H129/'סכום נכסי הקרן'!$C$41</f>
        <v>2.2823260589887222E-5</v>
      </c>
    </row>
    <row r="130" spans="1:10">
      <c r="A130" t="s">
        <v>4034</v>
      </c>
      <c r="B130" t="s">
        <v>4036</v>
      </c>
      <c r="C130" t="s">
        <v>1901</v>
      </c>
      <c r="D130" t="s">
        <v>100</v>
      </c>
      <c r="E130" s="66">
        <v>45243</v>
      </c>
      <c r="F130" s="55">
        <v>10938328.98432</v>
      </c>
      <c r="G130" s="55">
        <v>5.5867180000000003</v>
      </c>
      <c r="H130" s="55">
        <v>611.09360479300005</v>
      </c>
      <c r="I130" s="56">
        <f t="shared" si="1"/>
        <v>2.5992113246161032E-3</v>
      </c>
      <c r="J130" s="56">
        <f>H130/'סכום נכסי הקרן'!$C$41</f>
        <v>3.7096238975008461E-5</v>
      </c>
    </row>
    <row r="131" spans="1:10">
      <c r="A131" t="s">
        <v>4037</v>
      </c>
      <c r="B131" t="s">
        <v>4038</v>
      </c>
      <c r="C131" t="s">
        <v>1901</v>
      </c>
      <c r="D131" t="s">
        <v>100</v>
      </c>
      <c r="E131" s="66">
        <v>45243</v>
      </c>
      <c r="F131" s="55">
        <v>8423183.9521900006</v>
      </c>
      <c r="G131" s="55">
        <v>5.7100049999999998</v>
      </c>
      <c r="H131" s="55">
        <v>480.96424363799997</v>
      </c>
      <c r="I131" s="56">
        <f t="shared" si="1"/>
        <v>2.0457221266826585E-3</v>
      </c>
      <c r="J131" s="56">
        <f>H131/'סכום נכסי הקרן'!$C$41</f>
        <v>2.9196778333939807E-5</v>
      </c>
    </row>
    <row r="132" spans="1:10">
      <c r="A132" t="s">
        <v>4039</v>
      </c>
      <c r="B132" t="s">
        <v>4040</v>
      </c>
      <c r="C132" t="s">
        <v>1901</v>
      </c>
      <c r="D132" t="s">
        <v>100</v>
      </c>
      <c r="E132" s="66">
        <v>45237</v>
      </c>
      <c r="F132" s="55">
        <v>4830846.6855600001</v>
      </c>
      <c r="G132" s="55">
        <v>5.8540850000000004</v>
      </c>
      <c r="H132" s="55">
        <v>282.80188809999999</v>
      </c>
      <c r="I132" s="56">
        <f t="shared" si="1"/>
        <v>1.2028629728850272E-3</v>
      </c>
      <c r="J132" s="56">
        <f>H132/'סכום נכסי הקרן'!$C$41</f>
        <v>1.7167396846011588E-5</v>
      </c>
    </row>
    <row r="133" spans="1:10">
      <c r="A133" t="s">
        <v>4041</v>
      </c>
      <c r="B133" t="s">
        <v>4042</v>
      </c>
      <c r="C133" t="s">
        <v>1901</v>
      </c>
      <c r="D133" t="s">
        <v>100</v>
      </c>
      <c r="E133" s="66">
        <v>45237</v>
      </c>
      <c r="F133" s="55">
        <v>11119621.028136</v>
      </c>
      <c r="G133" s="55">
        <v>5.9275219999999997</v>
      </c>
      <c r="H133" s="55">
        <v>659.11799397699997</v>
      </c>
      <c r="I133" s="56">
        <f t="shared" si="1"/>
        <v>2.8034771445261423E-3</v>
      </c>
      <c r="J133" s="56">
        <f>H133/'סכום נכסי הקרן'!$C$41</f>
        <v>4.0011543936188571E-5</v>
      </c>
    </row>
    <row r="134" spans="1:10">
      <c r="A134" t="s">
        <v>4043</v>
      </c>
      <c r="B134" t="s">
        <v>4044</v>
      </c>
      <c r="C134" t="s">
        <v>1901</v>
      </c>
      <c r="D134" t="s">
        <v>100</v>
      </c>
      <c r="E134" s="66">
        <v>45236</v>
      </c>
      <c r="F134" s="55">
        <v>13820223.976919999</v>
      </c>
      <c r="G134" s="55">
        <v>6.2561010000000001</v>
      </c>
      <c r="H134" s="55">
        <v>864.60723173600002</v>
      </c>
      <c r="I134" s="56">
        <f t="shared" si="1"/>
        <v>3.6775002887396162E-3</v>
      </c>
      <c r="J134" s="56">
        <f>H134/'סכום נכסי הקרן'!$C$41</f>
        <v>5.2485701431720449E-5</v>
      </c>
    </row>
    <row r="135" spans="1:10">
      <c r="A135" t="s">
        <v>4043</v>
      </c>
      <c r="B135" t="s">
        <v>4045</v>
      </c>
      <c r="C135" t="s">
        <v>1901</v>
      </c>
      <c r="D135" t="s">
        <v>100</v>
      </c>
      <c r="E135" s="66">
        <v>45236</v>
      </c>
      <c r="F135" s="55">
        <v>4858753.2159839999</v>
      </c>
      <c r="G135" s="55">
        <v>6.2561010000000001</v>
      </c>
      <c r="H135" s="55">
        <v>303.96853008900001</v>
      </c>
      <c r="I135" s="56">
        <f t="shared" si="1"/>
        <v>1.2928926755858756E-3</v>
      </c>
      <c r="J135" s="56">
        <f>H135/'סכום נכסי הקרן'!$C$41</f>
        <v>1.8452310979237331E-5</v>
      </c>
    </row>
    <row r="136" spans="1:10">
      <c r="A136" t="s">
        <v>4046</v>
      </c>
      <c r="B136" t="s">
        <v>4047</v>
      </c>
      <c r="C136" t="s">
        <v>1901</v>
      </c>
      <c r="D136" t="s">
        <v>100</v>
      </c>
      <c r="E136" s="66">
        <v>45236</v>
      </c>
      <c r="F136" s="55">
        <v>7288318.3816139996</v>
      </c>
      <c r="G136" s="55">
        <v>6.258527</v>
      </c>
      <c r="H136" s="55">
        <v>456.14135277099996</v>
      </c>
      <c r="I136" s="56">
        <f t="shared" si="1"/>
        <v>1.9401410200483133E-3</v>
      </c>
      <c r="J136" s="56">
        <f>H136/'סכום נכסי הקרן'!$C$41</f>
        <v>2.7689912799052221E-5</v>
      </c>
    </row>
    <row r="137" spans="1:10">
      <c r="A137" t="s">
        <v>4048</v>
      </c>
      <c r="B137" t="s">
        <v>4049</v>
      </c>
      <c r="C137" t="s">
        <v>1901</v>
      </c>
      <c r="D137" t="s">
        <v>100</v>
      </c>
      <c r="E137" s="66">
        <v>45236</v>
      </c>
      <c r="F137" s="55">
        <v>27700625.483304001</v>
      </c>
      <c r="G137" s="55">
        <v>6.2755000000000001</v>
      </c>
      <c r="H137" s="55">
        <v>1738.3527735749997</v>
      </c>
      <c r="I137" s="56">
        <f t="shared" si="1"/>
        <v>7.3938692531146395E-3</v>
      </c>
      <c r="J137" s="56">
        <f>H137/'סכום נכסי הקרן'!$C$41</f>
        <v>1.0552614101280092E-4</v>
      </c>
    </row>
    <row r="138" spans="1:10">
      <c r="A138" t="s">
        <v>4050</v>
      </c>
      <c r="B138" t="s">
        <v>4051</v>
      </c>
      <c r="C138" t="s">
        <v>1901</v>
      </c>
      <c r="D138" t="s">
        <v>100</v>
      </c>
      <c r="E138" s="66">
        <v>45210</v>
      </c>
      <c r="F138" s="55">
        <v>11817284.288736001</v>
      </c>
      <c r="G138" s="55">
        <v>7.5140630000000002</v>
      </c>
      <c r="H138" s="55">
        <v>887.95814171399991</v>
      </c>
      <c r="I138" s="56">
        <f t="shared" ref="I138:I201" si="2">H138/$H$9</f>
        <v>3.7768205060988991E-3</v>
      </c>
      <c r="J138" s="56">
        <f>H138/'סכום נכסי הקרן'!$C$41</f>
        <v>5.3903210844408903E-5</v>
      </c>
    </row>
    <row r="139" spans="1:10">
      <c r="A139" t="s">
        <v>4052</v>
      </c>
      <c r="B139" t="s">
        <v>4053</v>
      </c>
      <c r="C139" t="s">
        <v>1901</v>
      </c>
      <c r="D139" t="s">
        <v>100</v>
      </c>
      <c r="E139" s="66">
        <v>45210</v>
      </c>
      <c r="F139" s="55">
        <v>11588815.284026001</v>
      </c>
      <c r="G139" s="55">
        <v>7.5961169999999996</v>
      </c>
      <c r="H139" s="55">
        <v>880.29995935500006</v>
      </c>
      <c r="I139" s="56">
        <f t="shared" si="2"/>
        <v>3.7442473713821152E-3</v>
      </c>
      <c r="J139" s="56">
        <f>H139/'סכום נכסי הקרן'!$C$41</f>
        <v>5.3438323369437068E-5</v>
      </c>
    </row>
    <row r="140" spans="1:10">
      <c r="A140" t="s">
        <v>4054</v>
      </c>
      <c r="B140" t="s">
        <v>4055</v>
      </c>
      <c r="C140" t="s">
        <v>1901</v>
      </c>
      <c r="D140" t="s">
        <v>100</v>
      </c>
      <c r="E140" s="66">
        <v>45210</v>
      </c>
      <c r="F140" s="55">
        <v>23438531.486497998</v>
      </c>
      <c r="G140" s="55">
        <v>7.6526129999999997</v>
      </c>
      <c r="H140" s="55">
        <v>1793.6600857540004</v>
      </c>
      <c r="I140" s="56">
        <f t="shared" si="2"/>
        <v>7.6291120882911456E-3</v>
      </c>
      <c r="J140" s="56">
        <f>H140/'סכום נכסי הקרן'!$C$41</f>
        <v>1.0888355345103547E-4</v>
      </c>
    </row>
    <row r="141" spans="1:10">
      <c r="A141" t="s">
        <v>4056</v>
      </c>
      <c r="B141" t="s">
        <v>4057</v>
      </c>
      <c r="C141" t="s">
        <v>1901</v>
      </c>
      <c r="D141" t="s">
        <v>100</v>
      </c>
      <c r="E141" s="66">
        <v>45211</v>
      </c>
      <c r="F141" s="55">
        <v>14806299.966312001</v>
      </c>
      <c r="G141" s="55">
        <v>7.67143</v>
      </c>
      <c r="H141" s="55">
        <v>1135.8548709070001</v>
      </c>
      <c r="I141" s="56">
        <f t="shared" si="2"/>
        <v>4.8312186879813585E-3</v>
      </c>
      <c r="J141" s="56">
        <f>H141/'סכום נכסי הקרן'!$C$41</f>
        <v>6.8951701345927946E-5</v>
      </c>
    </row>
    <row r="142" spans="1:10">
      <c r="A142" t="s">
        <v>4058</v>
      </c>
      <c r="B142" t="s">
        <v>4059</v>
      </c>
      <c r="C142" t="s">
        <v>1901</v>
      </c>
      <c r="D142" t="s">
        <v>100</v>
      </c>
      <c r="E142" s="66">
        <v>45211</v>
      </c>
      <c r="F142" s="55">
        <v>12358381.857249999</v>
      </c>
      <c r="G142" s="55">
        <v>7.8301119999999997</v>
      </c>
      <c r="H142" s="55">
        <v>967.67518040699997</v>
      </c>
      <c r="I142" s="56">
        <f t="shared" si="2"/>
        <v>4.1158871042608824E-3</v>
      </c>
      <c r="J142" s="56">
        <f>H142/'סכום נכסי הקרן'!$C$41</f>
        <v>5.8742407809556721E-5</v>
      </c>
    </row>
    <row r="143" spans="1:10">
      <c r="A143" t="s">
        <v>4060</v>
      </c>
      <c r="B143" t="s">
        <v>4061</v>
      </c>
      <c r="C143" t="s">
        <v>1901</v>
      </c>
      <c r="D143" t="s">
        <v>100</v>
      </c>
      <c r="E143" s="66">
        <v>45211</v>
      </c>
      <c r="F143" s="55">
        <v>8900297.6288760006</v>
      </c>
      <c r="G143" s="55">
        <v>7.8093570000000003</v>
      </c>
      <c r="H143" s="55">
        <v>695.05604648400003</v>
      </c>
      <c r="I143" s="56">
        <f t="shared" si="2"/>
        <v>2.9563352211418917E-3</v>
      </c>
      <c r="J143" s="56">
        <f>H143/'סכום נכסי הקרן'!$C$41</f>
        <v>4.2193151751488275E-5</v>
      </c>
    </row>
    <row r="144" spans="1:10">
      <c r="A144" t="s">
        <v>4062</v>
      </c>
      <c r="B144" t="s">
        <v>4063</v>
      </c>
      <c r="C144" t="s">
        <v>1901</v>
      </c>
      <c r="D144" t="s">
        <v>100</v>
      </c>
      <c r="E144" s="66">
        <v>45211</v>
      </c>
      <c r="F144" s="55">
        <v>11374048.134344</v>
      </c>
      <c r="G144" s="55">
        <v>7.8210750000000004</v>
      </c>
      <c r="H144" s="55">
        <v>889.5727789959999</v>
      </c>
      <c r="I144" s="56">
        <f t="shared" si="2"/>
        <v>3.7836881667577655E-3</v>
      </c>
      <c r="J144" s="56">
        <f>H144/'סכום נכסי הקרן'!$C$41</f>
        <v>5.4001226876652143E-5</v>
      </c>
    </row>
    <row r="145" spans="1:10">
      <c r="A145" t="s">
        <v>4064</v>
      </c>
      <c r="B145" t="s">
        <v>4065</v>
      </c>
      <c r="C145" t="s">
        <v>1901</v>
      </c>
      <c r="D145" t="s">
        <v>100</v>
      </c>
      <c r="E145" s="66">
        <v>45211</v>
      </c>
      <c r="F145" s="55">
        <v>4945238.3192800004</v>
      </c>
      <c r="G145" s="55">
        <v>7.8210750000000004</v>
      </c>
      <c r="H145" s="55">
        <v>386.770773367</v>
      </c>
      <c r="I145" s="56">
        <f t="shared" si="2"/>
        <v>1.6450818111679742E-3</v>
      </c>
      <c r="J145" s="56">
        <f>H145/'סכום נכסי הקרן'!$C$41</f>
        <v>2.3478794287548105E-5</v>
      </c>
    </row>
    <row r="146" spans="1:10">
      <c r="A146" t="s">
        <v>4066</v>
      </c>
      <c r="B146" t="s">
        <v>4067</v>
      </c>
      <c r="C146" t="s">
        <v>1901</v>
      </c>
      <c r="D146" t="s">
        <v>100</v>
      </c>
      <c r="E146" s="66">
        <v>45211</v>
      </c>
      <c r="F146" s="55">
        <v>11132442.947520001</v>
      </c>
      <c r="G146" s="55">
        <v>7.8679129999999997</v>
      </c>
      <c r="H146" s="55">
        <v>875.89096890199994</v>
      </c>
      <c r="I146" s="56">
        <f t="shared" si="2"/>
        <v>3.7254942739422489E-3</v>
      </c>
      <c r="J146" s="56">
        <f>H146/'סכום נכסי הקרן'!$C$41</f>
        <v>5.317067703473451E-5</v>
      </c>
    </row>
    <row r="147" spans="1:10">
      <c r="A147" t="s">
        <v>4068</v>
      </c>
      <c r="B147" t="s">
        <v>4069</v>
      </c>
      <c r="C147" t="s">
        <v>1901</v>
      </c>
      <c r="D147" t="s">
        <v>100</v>
      </c>
      <c r="E147" s="66">
        <v>45211</v>
      </c>
      <c r="F147" s="55">
        <v>13513184.166989001</v>
      </c>
      <c r="G147" s="55">
        <v>7.8866360000000002</v>
      </c>
      <c r="H147" s="55">
        <v>1065.7355957500001</v>
      </c>
      <c r="I147" s="56">
        <f t="shared" si="2"/>
        <v>4.5329749939998394E-3</v>
      </c>
      <c r="J147" s="56">
        <f>H147/'סכום נכסי הקרן'!$C$41</f>
        <v>6.4695133501694728E-5</v>
      </c>
    </row>
    <row r="148" spans="1:10">
      <c r="A148" t="s">
        <v>4070</v>
      </c>
      <c r="B148" t="s">
        <v>4071</v>
      </c>
      <c r="C148" t="s">
        <v>1901</v>
      </c>
      <c r="D148" t="s">
        <v>100</v>
      </c>
      <c r="E148" s="66">
        <v>45215</v>
      </c>
      <c r="F148" s="55">
        <v>38554537.373225003</v>
      </c>
      <c r="G148" s="55">
        <v>8.3817020000000007</v>
      </c>
      <c r="H148" s="55">
        <v>3231.5264338259999</v>
      </c>
      <c r="I148" s="56">
        <f t="shared" si="2"/>
        <v>1.3744899368472402E-2</v>
      </c>
      <c r="J148" s="56">
        <f>H148/'סכום נכסי הקרן'!$C$41</f>
        <v>1.9616876351352601E-4</v>
      </c>
    </row>
    <row r="149" spans="1:10">
      <c r="A149" t="s">
        <v>4072</v>
      </c>
      <c r="B149" t="s">
        <v>4073</v>
      </c>
      <c r="C149" t="s">
        <v>1901</v>
      </c>
      <c r="D149" t="s">
        <v>100</v>
      </c>
      <c r="E149" s="66">
        <v>45216</v>
      </c>
      <c r="F149" s="55">
        <v>12495714.670260001</v>
      </c>
      <c r="G149" s="55">
        <v>8.8298930000000002</v>
      </c>
      <c r="H149" s="55">
        <v>1103.3582869289999</v>
      </c>
      <c r="I149" s="56">
        <f t="shared" si="2"/>
        <v>4.6929984735584506E-3</v>
      </c>
      <c r="J149" s="56">
        <f>H149/'סכום נכסי הקרן'!$C$41</f>
        <v>6.6979006760901677E-5</v>
      </c>
    </row>
    <row r="150" spans="1:10">
      <c r="A150" t="s">
        <v>4074</v>
      </c>
      <c r="B150" t="s">
        <v>4075</v>
      </c>
      <c r="C150" t="s">
        <v>1901</v>
      </c>
      <c r="D150" t="s">
        <v>100</v>
      </c>
      <c r="E150" s="66">
        <v>45217</v>
      </c>
      <c r="F150" s="55">
        <v>15519236.39559</v>
      </c>
      <c r="G150" s="55">
        <v>9.0351750000000006</v>
      </c>
      <c r="H150" s="55">
        <v>1402.1901229300001</v>
      </c>
      <c r="I150" s="56">
        <f t="shared" si="2"/>
        <v>5.9640428539897072E-3</v>
      </c>
      <c r="J150" s="56">
        <f>H150/'סכום נכסי הקרן'!$C$41</f>
        <v>8.5119496392418485E-5</v>
      </c>
    </row>
    <row r="151" spans="1:10">
      <c r="A151" t="s">
        <v>4076</v>
      </c>
      <c r="B151" t="s">
        <v>4077</v>
      </c>
      <c r="C151" t="s">
        <v>1901</v>
      </c>
      <c r="D151" t="s">
        <v>100</v>
      </c>
      <c r="E151" s="66">
        <v>45230</v>
      </c>
      <c r="F151" s="55">
        <v>21779727.092466</v>
      </c>
      <c r="G151" s="55">
        <v>9.1632560000000005</v>
      </c>
      <c r="H151" s="55">
        <v>1995.732223514</v>
      </c>
      <c r="I151" s="56">
        <f t="shared" si="2"/>
        <v>8.4886010188504665E-3</v>
      </c>
      <c r="J151" s="56">
        <f>H151/'סכום נכסי הקרן'!$C$41</f>
        <v>1.2115027699999976E-4</v>
      </c>
    </row>
    <row r="152" spans="1:10">
      <c r="A152" t="s">
        <v>4078</v>
      </c>
      <c r="B152" t="s">
        <v>4079</v>
      </c>
      <c r="C152" t="s">
        <v>1901</v>
      </c>
      <c r="D152" t="s">
        <v>100</v>
      </c>
      <c r="E152" s="66">
        <v>45231</v>
      </c>
      <c r="F152" s="55">
        <v>8545927.0742099993</v>
      </c>
      <c r="G152" s="55">
        <v>9.1006020000000003</v>
      </c>
      <c r="H152" s="55">
        <v>777.73085170299998</v>
      </c>
      <c r="I152" s="56">
        <f t="shared" si="2"/>
        <v>3.307982314648043E-3</v>
      </c>
      <c r="J152" s="56">
        <f>H152/'סכום נכסי הקרן'!$C$41</f>
        <v>4.721189897378195E-5</v>
      </c>
    </row>
    <row r="153" spans="1:10">
      <c r="A153" t="s">
        <v>4080</v>
      </c>
      <c r="B153" t="s">
        <v>4081</v>
      </c>
      <c r="C153" t="s">
        <v>1901</v>
      </c>
      <c r="D153" t="s">
        <v>100</v>
      </c>
      <c r="E153" s="66">
        <v>45217</v>
      </c>
      <c r="F153" s="55">
        <v>12531226.358750001</v>
      </c>
      <c r="G153" s="55">
        <v>9.1492369999999994</v>
      </c>
      <c r="H153" s="55">
        <v>1146.5116225310001</v>
      </c>
      <c r="I153" s="56">
        <f t="shared" si="2"/>
        <v>4.8765458674633047E-3</v>
      </c>
      <c r="J153" s="56">
        <f>H153/'סכום נכסי הקרן'!$C$41</f>
        <v>6.9598615995075877E-5</v>
      </c>
    </row>
    <row r="154" spans="1:10">
      <c r="A154" t="s">
        <v>4082</v>
      </c>
      <c r="B154" t="s">
        <v>4083</v>
      </c>
      <c r="C154" t="s">
        <v>1901</v>
      </c>
      <c r="D154" t="s">
        <v>100</v>
      </c>
      <c r="E154" s="66">
        <v>45217</v>
      </c>
      <c r="F154" s="55">
        <v>28532905.758000001</v>
      </c>
      <c r="G154" s="55">
        <v>9.2061609999999998</v>
      </c>
      <c r="H154" s="55">
        <v>2626.785307135</v>
      </c>
      <c r="I154" s="56">
        <f t="shared" si="2"/>
        <v>1.1172707526456983E-2</v>
      </c>
      <c r="J154" s="56">
        <f>H154/'סכום נכסי הקרן'!$C$41</f>
        <v>1.5945814966027795E-4</v>
      </c>
    </row>
    <row r="155" spans="1:10">
      <c r="A155" t="s">
        <v>4084</v>
      </c>
      <c r="B155" t="s">
        <v>4085</v>
      </c>
      <c r="C155" t="s">
        <v>1901</v>
      </c>
      <c r="D155" t="s">
        <v>100</v>
      </c>
      <c r="E155" s="66">
        <v>45216</v>
      </c>
      <c r="F155" s="55">
        <v>9283572.4543839991</v>
      </c>
      <c r="G155" s="55">
        <v>9.1907370000000004</v>
      </c>
      <c r="H155" s="55">
        <v>853.22873046800009</v>
      </c>
      <c r="I155" s="56">
        <f t="shared" si="2"/>
        <v>3.6291032361097457E-3</v>
      </c>
      <c r="J155" s="56">
        <f>H155/'סכום נכסי הקרן'!$C$41</f>
        <v>5.1794973204646068E-5</v>
      </c>
    </row>
    <row r="156" spans="1:10">
      <c r="A156" t="s">
        <v>4086</v>
      </c>
      <c r="B156" t="s">
        <v>4087</v>
      </c>
      <c r="C156" t="s">
        <v>1901</v>
      </c>
      <c r="D156" t="s">
        <v>100</v>
      </c>
      <c r="E156" s="66">
        <v>45216</v>
      </c>
      <c r="F156" s="55">
        <v>18067592.873160001</v>
      </c>
      <c r="G156" s="55">
        <v>9.2021099999999993</v>
      </c>
      <c r="H156" s="55">
        <v>1662.5996809129999</v>
      </c>
      <c r="I156" s="56">
        <f t="shared" si="2"/>
        <v>7.0716628107997019E-3</v>
      </c>
      <c r="J156" s="56">
        <f>H156/'סכום נכסי הקרן'!$C$41</f>
        <v>1.0092757410513805E-4</v>
      </c>
    </row>
    <row r="157" spans="1:10">
      <c r="A157" t="s">
        <v>4088</v>
      </c>
      <c r="B157" t="s">
        <v>4089</v>
      </c>
      <c r="C157" t="s">
        <v>1901</v>
      </c>
      <c r="D157" t="s">
        <v>100</v>
      </c>
      <c r="E157" s="66">
        <v>45216</v>
      </c>
      <c r="F157" s="55">
        <v>11313458.279999999</v>
      </c>
      <c r="G157" s="55">
        <v>9.3723559999999999</v>
      </c>
      <c r="H157" s="55">
        <v>1060.3375350029999</v>
      </c>
      <c r="I157" s="56">
        <f t="shared" si="2"/>
        <v>4.5100150079772049E-3</v>
      </c>
      <c r="J157" s="56">
        <f>H157/'סכום נכסי הקרן'!$C$41</f>
        <v>6.4367445975754795E-5</v>
      </c>
    </row>
    <row r="158" spans="1:10">
      <c r="A158" t="s">
        <v>4088</v>
      </c>
      <c r="B158" t="s">
        <v>4090</v>
      </c>
      <c r="C158" t="s">
        <v>1901</v>
      </c>
      <c r="D158" t="s">
        <v>100</v>
      </c>
      <c r="E158" s="66">
        <v>45216</v>
      </c>
      <c r="F158" s="55">
        <v>12013855.056</v>
      </c>
      <c r="G158" s="55">
        <v>9.3723559999999999</v>
      </c>
      <c r="H158" s="55">
        <v>1125.9812108239998</v>
      </c>
      <c r="I158" s="56">
        <f t="shared" si="2"/>
        <v>4.789222291845226E-3</v>
      </c>
      <c r="J158" s="56">
        <f>H158/'סכום נכסי הקרן'!$C$41</f>
        <v>6.8352324014657958E-5</v>
      </c>
    </row>
    <row r="159" spans="1:10">
      <c r="A159" t="s">
        <v>4091</v>
      </c>
      <c r="B159" t="s">
        <v>4092</v>
      </c>
      <c r="C159" t="s">
        <v>1901</v>
      </c>
      <c r="D159" t="s">
        <v>100</v>
      </c>
      <c r="E159" s="66">
        <v>45218</v>
      </c>
      <c r="F159" s="55">
        <v>15595225.123703999</v>
      </c>
      <c r="G159" s="55">
        <v>9.4367190000000001</v>
      </c>
      <c r="H159" s="55">
        <v>1471.6775942419999</v>
      </c>
      <c r="I159" s="56">
        <f t="shared" si="2"/>
        <v>6.2595992481926325E-3</v>
      </c>
      <c r="J159" s="56">
        <f>H159/'סכום נכסי הקרן'!$C$41</f>
        <v>8.9337710789265528E-5</v>
      </c>
    </row>
    <row r="160" spans="1:10">
      <c r="A160" t="s">
        <v>4093</v>
      </c>
      <c r="B160" t="s">
        <v>4094</v>
      </c>
      <c r="C160" t="s">
        <v>1901</v>
      </c>
      <c r="D160" t="s">
        <v>100</v>
      </c>
      <c r="E160" s="66">
        <v>45218</v>
      </c>
      <c r="F160" s="55">
        <v>11319115.00914</v>
      </c>
      <c r="G160" s="55">
        <v>9.4367190000000001</v>
      </c>
      <c r="H160" s="55">
        <v>1068.1530925950001</v>
      </c>
      <c r="I160" s="56">
        <f t="shared" si="2"/>
        <v>4.5432575188494913E-3</v>
      </c>
      <c r="J160" s="56">
        <f>H160/'סכום נכסי הקרן'!$C$41</f>
        <v>6.4841886863176604E-5</v>
      </c>
    </row>
    <row r="161" spans="1:10">
      <c r="A161" t="s">
        <v>4095</v>
      </c>
      <c r="B161" t="s">
        <v>4096</v>
      </c>
      <c r="C161" t="s">
        <v>1901</v>
      </c>
      <c r="D161" t="s">
        <v>100</v>
      </c>
      <c r="E161" s="66">
        <v>45223</v>
      </c>
      <c r="F161" s="55">
        <v>5038637.2026359998</v>
      </c>
      <c r="G161" s="55">
        <v>9.7182099999999991</v>
      </c>
      <c r="H161" s="55">
        <v>489.66533012199994</v>
      </c>
      <c r="I161" s="56">
        <f t="shared" si="2"/>
        <v>2.0827311255468138E-3</v>
      </c>
      <c r="J161" s="56">
        <f>H161/'סכום נכסי הקרן'!$C$41</f>
        <v>2.9724974965390426E-5</v>
      </c>
    </row>
    <row r="162" spans="1:10">
      <c r="A162" t="s">
        <v>4095</v>
      </c>
      <c r="B162" t="s">
        <v>4097</v>
      </c>
      <c r="C162" t="s">
        <v>1901</v>
      </c>
      <c r="D162" t="s">
        <v>100</v>
      </c>
      <c r="E162" s="66">
        <v>45223</v>
      </c>
      <c r="F162" s="55">
        <v>5732754.1929719998</v>
      </c>
      <c r="G162" s="55">
        <v>9.7182099999999991</v>
      </c>
      <c r="H162" s="55">
        <v>557.12107490899996</v>
      </c>
      <c r="I162" s="56">
        <f t="shared" si="2"/>
        <v>2.3696458214061749E-3</v>
      </c>
      <c r="J162" s="56">
        <f>H162/'סכום נכסי הקרן'!$C$41</f>
        <v>3.3819854062846164E-5</v>
      </c>
    </row>
    <row r="163" spans="1:10">
      <c r="A163" t="s">
        <v>4098</v>
      </c>
      <c r="B163" t="s">
        <v>4099</v>
      </c>
      <c r="C163" t="s">
        <v>1901</v>
      </c>
      <c r="D163" t="s">
        <v>100</v>
      </c>
      <c r="E163" s="66">
        <v>45224</v>
      </c>
      <c r="F163" s="55">
        <v>10061603.6094</v>
      </c>
      <c r="G163" s="55">
        <v>9.9809699999999992</v>
      </c>
      <c r="H163" s="55">
        <v>1004.24565279</v>
      </c>
      <c r="I163" s="56">
        <f t="shared" si="2"/>
        <v>4.2714351008671511E-3</v>
      </c>
      <c r="J163" s="56">
        <f>H163/'סכום נכסי הקרן'!$C$41</f>
        <v>6.0962406468204537E-5</v>
      </c>
    </row>
    <row r="164" spans="1:10">
      <c r="A164" t="s">
        <v>4100</v>
      </c>
      <c r="B164" t="s">
        <v>4101</v>
      </c>
      <c r="C164" t="s">
        <v>1901</v>
      </c>
      <c r="D164" t="s">
        <v>100</v>
      </c>
      <c r="E164" s="66">
        <v>45222</v>
      </c>
      <c r="F164" s="55">
        <v>7580017.0476000002</v>
      </c>
      <c r="G164" s="55">
        <v>9.9809699999999992</v>
      </c>
      <c r="H164" s="55">
        <v>756.55923882900004</v>
      </c>
      <c r="I164" s="56">
        <f t="shared" si="2"/>
        <v>3.2179314689005584E-3</v>
      </c>
      <c r="J164" s="56">
        <f>H164/'סכום נכסי הקרן'!$C$41</f>
        <v>4.5926683084595371E-5</v>
      </c>
    </row>
    <row r="165" spans="1:10">
      <c r="A165" t="s">
        <v>4102</v>
      </c>
      <c r="B165" t="s">
        <v>4103</v>
      </c>
      <c r="C165" t="s">
        <v>1901</v>
      </c>
      <c r="D165" t="s">
        <v>100</v>
      </c>
      <c r="E165" s="66">
        <v>45229</v>
      </c>
      <c r="F165" s="55">
        <v>12636504.373299999</v>
      </c>
      <c r="G165" s="55">
        <v>10.003356999999999</v>
      </c>
      <c r="H165" s="55">
        <v>1264.074692016</v>
      </c>
      <c r="I165" s="56">
        <f t="shared" si="2"/>
        <v>5.3765858926989639E-3</v>
      </c>
      <c r="J165" s="56">
        <f>H165/'סכום נכסי הקרן'!$C$41</f>
        <v>7.6735243978162627E-5</v>
      </c>
    </row>
    <row r="166" spans="1:10">
      <c r="A166" t="s">
        <v>4104</v>
      </c>
      <c r="B166" t="s">
        <v>4105</v>
      </c>
      <c r="C166" t="s">
        <v>1901</v>
      </c>
      <c r="D166" t="s">
        <v>100</v>
      </c>
      <c r="E166" s="66">
        <v>45222</v>
      </c>
      <c r="F166" s="55">
        <v>8860951.9350799993</v>
      </c>
      <c r="G166" s="55">
        <v>10.041998</v>
      </c>
      <c r="H166" s="55">
        <v>889.81658842100001</v>
      </c>
      <c r="I166" s="56">
        <f t="shared" si="2"/>
        <v>3.7847251800950644E-3</v>
      </c>
      <c r="J166" s="56">
        <f>H166/'סכום נכסי הקרן'!$C$41</f>
        <v>5.4016027248678993E-5</v>
      </c>
    </row>
    <row r="167" spans="1:10">
      <c r="A167" t="s">
        <v>4106</v>
      </c>
      <c r="B167" t="s">
        <v>4107</v>
      </c>
      <c r="C167" t="s">
        <v>1901</v>
      </c>
      <c r="D167" t="s">
        <v>100</v>
      </c>
      <c r="E167" s="66">
        <v>45224</v>
      </c>
      <c r="F167" s="55">
        <v>1441734.1177620001</v>
      </c>
      <c r="G167" s="55">
        <v>10.132744000000001</v>
      </c>
      <c r="H167" s="55">
        <v>146.08722603799998</v>
      </c>
      <c r="I167" s="56">
        <f t="shared" si="2"/>
        <v>6.2136400924755922E-4</v>
      </c>
      <c r="J167" s="56">
        <f>H167/'סכום נכסי הקרן'!$C$41</f>
        <v>8.8681776503575717E-6</v>
      </c>
    </row>
    <row r="168" spans="1:10">
      <c r="A168" t="s">
        <v>4108</v>
      </c>
      <c r="B168" t="s">
        <v>4109</v>
      </c>
      <c r="C168" t="s">
        <v>1901</v>
      </c>
      <c r="D168" t="s">
        <v>100</v>
      </c>
      <c r="E168" s="66">
        <v>45224</v>
      </c>
      <c r="F168" s="55">
        <v>14424492.281819999</v>
      </c>
      <c r="G168" s="55">
        <v>10.177296999999999</v>
      </c>
      <c r="H168" s="55">
        <v>1468.0233645769999</v>
      </c>
      <c r="I168" s="56">
        <f t="shared" si="2"/>
        <v>6.2440564327327433E-3</v>
      </c>
      <c r="J168" s="56">
        <f>H168/'סכום נכסי הקרן'!$C$41</f>
        <v>8.9115881963273603E-5</v>
      </c>
    </row>
    <row r="169" spans="1:10">
      <c r="A169" t="s">
        <v>4110</v>
      </c>
      <c r="B169" t="s">
        <v>4111</v>
      </c>
      <c r="C169" t="s">
        <v>1901</v>
      </c>
      <c r="D169" t="s">
        <v>100</v>
      </c>
      <c r="E169" s="66">
        <v>45224</v>
      </c>
      <c r="F169" s="55">
        <v>2536100.2311</v>
      </c>
      <c r="G169" s="55">
        <v>10.195105</v>
      </c>
      <c r="H169" s="55">
        <v>258.55808979400001</v>
      </c>
      <c r="I169" s="56">
        <f t="shared" si="2"/>
        <v>1.099744965079972E-3</v>
      </c>
      <c r="J169" s="56">
        <f>H169/'סכום נכסי הקרן'!$C$41</f>
        <v>1.5695684937120111E-5</v>
      </c>
    </row>
    <row r="170" spans="1:10">
      <c r="A170" t="s">
        <v>4112</v>
      </c>
      <c r="B170" t="s">
        <v>4113</v>
      </c>
      <c r="C170" t="s">
        <v>1901</v>
      </c>
      <c r="D170" t="s">
        <v>100</v>
      </c>
      <c r="E170" s="66">
        <v>45286</v>
      </c>
      <c r="F170" s="55">
        <v>8559228.1280220002</v>
      </c>
      <c r="G170" s="55">
        <v>5.4843000000000003E-2</v>
      </c>
      <c r="H170" s="55">
        <v>4.6941642899999998</v>
      </c>
      <c r="I170" s="56">
        <f t="shared" si="2"/>
        <v>1.9966049205030514E-5</v>
      </c>
      <c r="J170" s="56">
        <f>H170/'סכום נכסי הקרן'!$C$41</f>
        <v>2.8495771993682888E-7</v>
      </c>
    </row>
    <row r="171" spans="1:10">
      <c r="A171" t="s">
        <v>4114</v>
      </c>
      <c r="B171" t="s">
        <v>4115</v>
      </c>
      <c r="C171" t="s">
        <v>1901</v>
      </c>
      <c r="D171" t="s">
        <v>100</v>
      </c>
      <c r="E171" s="66">
        <v>45286</v>
      </c>
      <c r="F171" s="55">
        <v>10893563.072028</v>
      </c>
      <c r="G171" s="55">
        <v>5.8057999999999998E-2</v>
      </c>
      <c r="H171" s="55">
        <v>6.3246282039999997</v>
      </c>
      <c r="I171" s="56">
        <f t="shared" si="2"/>
        <v>2.6901026492318988E-5</v>
      </c>
      <c r="J171" s="56">
        <f>H171/'סכום נכסי הקרן'!$C$41</f>
        <v>3.8393450273978396E-7</v>
      </c>
    </row>
    <row r="172" spans="1:10">
      <c r="A172" t="s">
        <v>4116</v>
      </c>
      <c r="B172" t="s">
        <v>4117</v>
      </c>
      <c r="C172" t="s">
        <v>1901</v>
      </c>
      <c r="D172" t="s">
        <v>100</v>
      </c>
      <c r="E172" s="66">
        <v>45189</v>
      </c>
      <c r="F172" s="55">
        <v>7781116.4800199997</v>
      </c>
      <c r="G172" s="55">
        <v>-4.3606290000000003</v>
      </c>
      <c r="H172" s="55">
        <v>-339.30559208199998</v>
      </c>
      <c r="I172" s="56">
        <f t="shared" si="2"/>
        <v>-1.4431945131283897E-3</v>
      </c>
      <c r="J172" s="56">
        <f>H172/'סכום נכסי הקרן'!$C$41</f>
        <v>-2.0597435860410087E-5</v>
      </c>
    </row>
    <row r="173" spans="1:10">
      <c r="A173" t="s">
        <v>4118</v>
      </c>
      <c r="B173" t="s">
        <v>4119</v>
      </c>
      <c r="C173" t="s">
        <v>1901</v>
      </c>
      <c r="D173" t="s">
        <v>100</v>
      </c>
      <c r="E173" s="66">
        <v>45187</v>
      </c>
      <c r="F173" s="55">
        <v>8792661.6224230006</v>
      </c>
      <c r="G173" s="55">
        <v>-4.9680540000000004</v>
      </c>
      <c r="H173" s="55">
        <v>-436.82421248999998</v>
      </c>
      <c r="I173" s="56">
        <f t="shared" si="2"/>
        <v>-1.8579779448929436E-3</v>
      </c>
      <c r="J173" s="56">
        <f>H173/'סכום נכסי הקרן'!$C$41</f>
        <v>-2.651727206683498E-5</v>
      </c>
    </row>
    <row r="174" spans="1:10">
      <c r="A174" t="s">
        <v>3841</v>
      </c>
      <c r="B174" t="s">
        <v>4120</v>
      </c>
      <c r="C174" t="s">
        <v>1901</v>
      </c>
      <c r="D174" t="s">
        <v>100</v>
      </c>
      <c r="E174" s="66">
        <v>45264</v>
      </c>
      <c r="F174" s="55">
        <v>80586000</v>
      </c>
      <c r="G174" s="55">
        <v>1.537382</v>
      </c>
      <c r="H174" s="55">
        <v>1238.9146000000001</v>
      </c>
      <c r="I174" s="56">
        <f t="shared" si="2"/>
        <v>5.2695705425407462E-3</v>
      </c>
      <c r="J174" s="56">
        <f>H174/'סכום נכסי הקרן'!$C$41</f>
        <v>7.5207908756949032E-5</v>
      </c>
    </row>
    <row r="175" spans="1:10">
      <c r="A175" t="s">
        <v>3845</v>
      </c>
      <c r="B175" t="s">
        <v>4121</v>
      </c>
      <c r="C175" t="s">
        <v>1901</v>
      </c>
      <c r="D175" t="s">
        <v>100</v>
      </c>
      <c r="E175" s="66">
        <v>45264</v>
      </c>
      <c r="F175" s="55">
        <v>27489000</v>
      </c>
      <c r="G175" s="55">
        <v>1.5964830000000001</v>
      </c>
      <c r="H175" s="55">
        <v>438.85725000000002</v>
      </c>
      <c r="I175" s="56">
        <f t="shared" si="2"/>
        <v>1.8666252193496147E-3</v>
      </c>
      <c r="J175" s="56">
        <f>H175/'סכום נכסי הקרן'!$C$41</f>
        <v>2.6640686949145299E-5</v>
      </c>
    </row>
    <row r="176" spans="1:10">
      <c r="A176" t="s">
        <v>4122</v>
      </c>
      <c r="B176" t="s">
        <v>4123</v>
      </c>
      <c r="C176" t="s">
        <v>1901</v>
      </c>
      <c r="D176" t="s">
        <v>100</v>
      </c>
      <c r="E176" s="66">
        <v>45132</v>
      </c>
      <c r="F176" s="55">
        <v>6370835.6106620003</v>
      </c>
      <c r="G176" s="55">
        <v>1.0965450000000001</v>
      </c>
      <c r="H176" s="55">
        <v>69.859109997999994</v>
      </c>
      <c r="I176" s="56">
        <f t="shared" si="2"/>
        <v>2.9713711354565882E-4</v>
      </c>
      <c r="J176" s="56">
        <f>H176/'סכום נכסי הקרן'!$C$41</f>
        <v>4.2407746026814508E-6</v>
      </c>
    </row>
    <row r="177" spans="1:10">
      <c r="A177" t="s">
        <v>4124</v>
      </c>
      <c r="B177" t="s">
        <v>4125</v>
      </c>
      <c r="C177" t="s">
        <v>1901</v>
      </c>
      <c r="D177" t="s">
        <v>100</v>
      </c>
      <c r="E177" s="66">
        <v>45133</v>
      </c>
      <c r="F177" s="55">
        <v>36700000</v>
      </c>
      <c r="G177" s="55">
        <v>1.2177469999999999</v>
      </c>
      <c r="H177" s="55">
        <v>446.91333000000003</v>
      </c>
      <c r="I177" s="56">
        <f t="shared" si="2"/>
        <v>1.9008907626375472E-3</v>
      </c>
      <c r="J177" s="56">
        <f>H177/'סכום נכסי הקרן'!$C$41</f>
        <v>2.712972867129361E-5</v>
      </c>
    </row>
    <row r="178" spans="1:10">
      <c r="A178" t="s">
        <v>4126</v>
      </c>
      <c r="B178" t="s">
        <v>4127</v>
      </c>
      <c r="C178" t="s">
        <v>1901</v>
      </c>
      <c r="D178" t="s">
        <v>100</v>
      </c>
      <c r="E178" s="66">
        <v>45258</v>
      </c>
      <c r="F178" s="55">
        <v>4115374.7584000002</v>
      </c>
      <c r="G178" s="55">
        <v>1.6988760000000001</v>
      </c>
      <c r="H178" s="55">
        <v>69.915095914999995</v>
      </c>
      <c r="I178" s="56">
        <f t="shared" si="2"/>
        <v>2.9737524274279668E-4</v>
      </c>
      <c r="J178" s="56">
        <f>H178/'סכום נכסי הקרן'!$C$41</f>
        <v>4.2441732096051327E-6</v>
      </c>
    </row>
    <row r="179" spans="1:10">
      <c r="A179" t="s">
        <v>4126</v>
      </c>
      <c r="B179" t="s">
        <v>4128</v>
      </c>
      <c r="C179" t="s">
        <v>1901</v>
      </c>
      <c r="D179" t="s">
        <v>100</v>
      </c>
      <c r="E179" s="66">
        <v>45258</v>
      </c>
      <c r="F179" s="55">
        <v>36700000</v>
      </c>
      <c r="G179" s="55">
        <v>1.6988760000000001</v>
      </c>
      <c r="H179" s="55">
        <v>623.48732999999993</v>
      </c>
      <c r="I179" s="56">
        <f t="shared" si="2"/>
        <v>2.6519265071340515E-3</v>
      </c>
      <c r="J179" s="56">
        <f>H179/'סכום נכסי הקרן'!$C$41</f>
        <v>3.7848596041852892E-5</v>
      </c>
    </row>
    <row r="180" spans="1:10">
      <c r="A180" t="s">
        <v>3849</v>
      </c>
      <c r="B180" t="s">
        <v>4129</v>
      </c>
      <c r="C180" t="s">
        <v>1901</v>
      </c>
      <c r="D180" t="s">
        <v>100</v>
      </c>
      <c r="E180" s="66">
        <v>45258</v>
      </c>
      <c r="F180" s="55">
        <v>42205000</v>
      </c>
      <c r="G180" s="55">
        <v>1.6988760000000001</v>
      </c>
      <c r="H180" s="55">
        <v>717.01043000000004</v>
      </c>
      <c r="I180" s="56">
        <f t="shared" si="2"/>
        <v>3.0497154853308486E-3</v>
      </c>
      <c r="J180" s="56">
        <f>H180/'סכום נכסי הקרן'!$C$41</f>
        <v>4.3525885478483174E-5</v>
      </c>
    </row>
    <row r="181" spans="1:10">
      <c r="A181" t="s">
        <v>3857</v>
      </c>
      <c r="B181" t="s">
        <v>4130</v>
      </c>
      <c r="C181" t="s">
        <v>1901</v>
      </c>
      <c r="D181" t="s">
        <v>100</v>
      </c>
      <c r="E181" s="66">
        <v>45251</v>
      </c>
      <c r="F181" s="55">
        <v>3089726.9320319998</v>
      </c>
      <c r="G181" s="55">
        <v>1.7701499999999999</v>
      </c>
      <c r="H181" s="55">
        <v>54.692797894999998</v>
      </c>
      <c r="I181" s="56">
        <f t="shared" si="2"/>
        <v>2.3262907441451292E-4</v>
      </c>
      <c r="J181" s="56">
        <f>H181/'סכום נכסי הקרן'!$C$41</f>
        <v>3.3201085480382697E-6</v>
      </c>
    </row>
    <row r="182" spans="1:10">
      <c r="A182" t="s">
        <v>3859</v>
      </c>
      <c r="B182" t="s">
        <v>4131</v>
      </c>
      <c r="C182" t="s">
        <v>1901</v>
      </c>
      <c r="D182" t="s">
        <v>100</v>
      </c>
      <c r="E182" s="66">
        <v>45251</v>
      </c>
      <c r="F182" s="55">
        <v>77168700</v>
      </c>
      <c r="G182" s="55">
        <v>1.794208</v>
      </c>
      <c r="H182" s="55">
        <v>1384.5671100000002</v>
      </c>
      <c r="I182" s="56">
        <f t="shared" si="2"/>
        <v>5.8890855407037531E-3</v>
      </c>
      <c r="J182" s="56">
        <f>H182/'סכום נכסי הקרן'!$C$41</f>
        <v>8.4049697111288069E-5</v>
      </c>
    </row>
    <row r="183" spans="1:10">
      <c r="A183" t="s">
        <v>3859</v>
      </c>
      <c r="B183" t="s">
        <v>4132</v>
      </c>
      <c r="C183" t="s">
        <v>1901</v>
      </c>
      <c r="D183" t="s">
        <v>100</v>
      </c>
      <c r="E183" s="66">
        <v>45251</v>
      </c>
      <c r="F183" s="55">
        <v>7211128.9763520006</v>
      </c>
      <c r="G183" s="55">
        <v>1.794208</v>
      </c>
      <c r="H183" s="55">
        <v>129.38266374</v>
      </c>
      <c r="I183" s="56">
        <f t="shared" si="2"/>
        <v>5.5031321251663252E-4</v>
      </c>
      <c r="J183" s="56">
        <f>H183/'סכום נכסי הקרן'!$C$41</f>
        <v>7.8541326167993641E-6</v>
      </c>
    </row>
    <row r="184" spans="1:10">
      <c r="A184" t="s">
        <v>4133</v>
      </c>
      <c r="B184" t="s">
        <v>4134</v>
      </c>
      <c r="C184" t="s">
        <v>1901</v>
      </c>
      <c r="D184" t="s">
        <v>100</v>
      </c>
      <c r="E184" s="66">
        <v>45132</v>
      </c>
      <c r="F184" s="55">
        <v>6181472.3039999995</v>
      </c>
      <c r="G184" s="55">
        <v>1.3549059999999999</v>
      </c>
      <c r="H184" s="55">
        <v>83.753109699999996</v>
      </c>
      <c r="I184" s="56">
        <f t="shared" si="2"/>
        <v>3.5623352870432198E-4</v>
      </c>
      <c r="J184" s="56">
        <f>H184/'סכום נכסי הקרן'!$C$41</f>
        <v>5.0842053458957879E-6</v>
      </c>
    </row>
    <row r="185" spans="1:10">
      <c r="A185" t="s">
        <v>4135</v>
      </c>
      <c r="B185" t="s">
        <v>4136</v>
      </c>
      <c r="C185" t="s">
        <v>1901</v>
      </c>
      <c r="D185" t="s">
        <v>100</v>
      </c>
      <c r="E185" s="66">
        <v>45272</v>
      </c>
      <c r="F185" s="55">
        <v>80916000</v>
      </c>
      <c r="G185" s="55">
        <v>1.96119</v>
      </c>
      <c r="H185" s="55">
        <v>1586.9161000000001</v>
      </c>
      <c r="I185" s="56">
        <f t="shared" si="2"/>
        <v>6.7497520281411209E-3</v>
      </c>
      <c r="J185" s="56">
        <f>H185/'סכום נכסי הקרן'!$C$41</f>
        <v>9.6333226885641189E-5</v>
      </c>
    </row>
    <row r="186" spans="1:10">
      <c r="A186" t="s">
        <v>4137</v>
      </c>
      <c r="B186" t="s">
        <v>4138</v>
      </c>
      <c r="C186" t="s">
        <v>1901</v>
      </c>
      <c r="D186" t="s">
        <v>100</v>
      </c>
      <c r="E186" s="66">
        <v>45265</v>
      </c>
      <c r="F186" s="55">
        <v>9566180</v>
      </c>
      <c r="G186" s="55">
        <v>2.2751420000000002</v>
      </c>
      <c r="H186" s="55">
        <v>217.64418000000001</v>
      </c>
      <c r="I186" s="56">
        <f t="shared" si="2"/>
        <v>9.257226928179197E-4</v>
      </c>
      <c r="J186" s="56">
        <f>H186/'סכום נכסי הקרן'!$C$41</f>
        <v>1.3212019319911954E-5</v>
      </c>
    </row>
    <row r="187" spans="1:10">
      <c r="A187" t="s">
        <v>4139</v>
      </c>
      <c r="B187" t="s">
        <v>4140</v>
      </c>
      <c r="C187" t="s">
        <v>1901</v>
      </c>
      <c r="D187" t="s">
        <v>100</v>
      </c>
      <c r="E187" s="66">
        <v>45265</v>
      </c>
      <c r="F187" s="55">
        <v>18400000</v>
      </c>
      <c r="G187" s="55">
        <v>2.2937310000000002</v>
      </c>
      <c r="H187" s="55">
        <v>422.04649999999998</v>
      </c>
      <c r="I187" s="56">
        <f t="shared" si="2"/>
        <v>1.7951227663169219E-3</v>
      </c>
      <c r="J187" s="56">
        <f>H187/'סכום נכסי הקרן'!$C$41</f>
        <v>2.5620195825595796E-5</v>
      </c>
    </row>
    <row r="188" spans="1:10">
      <c r="A188" t="s">
        <v>3869</v>
      </c>
      <c r="B188" t="s">
        <v>4141</v>
      </c>
      <c r="C188" t="s">
        <v>1901</v>
      </c>
      <c r="D188" t="s">
        <v>100</v>
      </c>
      <c r="E188" s="66">
        <v>45272</v>
      </c>
      <c r="F188" s="55">
        <v>107716366.8</v>
      </c>
      <c r="G188" s="55">
        <v>2.0410910000000002</v>
      </c>
      <c r="H188" s="55">
        <v>2198.5887799999996</v>
      </c>
      <c r="I188" s="56">
        <f t="shared" si="2"/>
        <v>9.351426377773411E-3</v>
      </c>
      <c r="J188" s="56">
        <f>H188/'סכום נכסי הקרן'!$C$41</f>
        <v>1.3346461843317679E-4</v>
      </c>
    </row>
    <row r="189" spans="1:10">
      <c r="A189" t="s">
        <v>3871</v>
      </c>
      <c r="B189" t="s">
        <v>4142</v>
      </c>
      <c r="C189" t="s">
        <v>1901</v>
      </c>
      <c r="D189" t="s">
        <v>100</v>
      </c>
      <c r="E189" s="66">
        <v>45250</v>
      </c>
      <c r="F189" s="55">
        <v>5162019.9668800002</v>
      </c>
      <c r="G189" s="55">
        <v>1.9945440000000001</v>
      </c>
      <c r="H189" s="55">
        <v>102.95875239599999</v>
      </c>
      <c r="I189" s="56">
        <f t="shared" si="2"/>
        <v>4.379223626250817E-4</v>
      </c>
      <c r="J189" s="56">
        <f>H189/'סכום נכסי הקרן'!$C$41</f>
        <v>6.2500776533973159E-6</v>
      </c>
    </row>
    <row r="190" spans="1:10">
      <c r="A190" t="s">
        <v>3879</v>
      </c>
      <c r="B190" t="s">
        <v>4143</v>
      </c>
      <c r="C190" t="s">
        <v>1901</v>
      </c>
      <c r="D190" t="s">
        <v>100</v>
      </c>
      <c r="E190" s="66">
        <v>45252</v>
      </c>
      <c r="F190" s="55">
        <v>3103351.4016000004</v>
      </c>
      <c r="G190" s="55">
        <v>2.2230240000000001</v>
      </c>
      <c r="H190" s="55">
        <v>68.988258572999996</v>
      </c>
      <c r="I190" s="56">
        <f t="shared" si="2"/>
        <v>2.9343305435052978E-4</v>
      </c>
      <c r="J190" s="56">
        <f>H190/'סכום נכסי הקרן'!$C$41</f>
        <v>4.1879098495239219E-6</v>
      </c>
    </row>
    <row r="191" spans="1:10">
      <c r="A191" t="s">
        <v>3879</v>
      </c>
      <c r="B191" t="s">
        <v>4144</v>
      </c>
      <c r="C191" t="s">
        <v>1901</v>
      </c>
      <c r="D191" t="s">
        <v>100</v>
      </c>
      <c r="E191" s="66">
        <v>45252</v>
      </c>
      <c r="F191" s="55">
        <v>23616000</v>
      </c>
      <c r="G191" s="55">
        <v>2.2230240000000001</v>
      </c>
      <c r="H191" s="55">
        <v>524.98943999999995</v>
      </c>
      <c r="I191" s="56">
        <f t="shared" si="2"/>
        <v>2.2329778728646527E-3</v>
      </c>
      <c r="J191" s="56">
        <f>H191/'סכום נכסי הקרן'!$C$41</f>
        <v>3.1869313592625157E-5</v>
      </c>
    </row>
    <row r="192" spans="1:10">
      <c r="A192" t="s">
        <v>4145</v>
      </c>
      <c r="B192" t="s">
        <v>4146</v>
      </c>
      <c r="C192" t="s">
        <v>1901</v>
      </c>
      <c r="D192" t="s">
        <v>100</v>
      </c>
      <c r="E192" s="66">
        <v>45252</v>
      </c>
      <c r="F192" s="55">
        <v>1642305.1328040001</v>
      </c>
      <c r="G192" s="55">
        <v>2.2283240000000002</v>
      </c>
      <c r="H192" s="55">
        <v>36.595873977000004</v>
      </c>
      <c r="I192" s="56">
        <f t="shared" si="2"/>
        <v>1.5565603915534832E-4</v>
      </c>
      <c r="J192" s="56">
        <f>H192/'סכום נכסי הקרן'!$C$41</f>
        <v>2.2215406541685936E-6</v>
      </c>
    </row>
    <row r="193" spans="1:10">
      <c r="A193" t="s">
        <v>3897</v>
      </c>
      <c r="B193" t="s">
        <v>4147</v>
      </c>
      <c r="C193" t="s">
        <v>1901</v>
      </c>
      <c r="D193" t="s">
        <v>100</v>
      </c>
      <c r="E193" s="66">
        <v>45252</v>
      </c>
      <c r="F193" s="55">
        <v>12429216.719232</v>
      </c>
      <c r="G193" s="55">
        <v>2.3430870000000001</v>
      </c>
      <c r="H193" s="55">
        <v>291.22735311299999</v>
      </c>
      <c r="I193" s="56">
        <f t="shared" si="2"/>
        <v>1.2386996497953748E-3</v>
      </c>
      <c r="J193" s="56">
        <f>H193/'סכום נכסי הקרן'!$C$41</f>
        <v>1.7678861965506159E-5</v>
      </c>
    </row>
    <row r="194" spans="1:10">
      <c r="A194" t="s">
        <v>3910</v>
      </c>
      <c r="B194" t="s">
        <v>4148</v>
      </c>
      <c r="C194" t="s">
        <v>1901</v>
      </c>
      <c r="D194" t="s">
        <v>100</v>
      </c>
      <c r="E194" s="66">
        <v>45257</v>
      </c>
      <c r="F194" s="55">
        <v>29726400</v>
      </c>
      <c r="G194" s="55">
        <v>2.9062160000000001</v>
      </c>
      <c r="H194" s="55">
        <v>863.91333999999995</v>
      </c>
      <c r="I194" s="56">
        <f t="shared" si="2"/>
        <v>3.6745489057696049E-3</v>
      </c>
      <c r="J194" s="56">
        <f>H194/'סכום נכסי הקרן'!$C$41</f>
        <v>5.2443578959059065E-5</v>
      </c>
    </row>
    <row r="195" spans="1:10">
      <c r="A195" t="s">
        <v>3910</v>
      </c>
      <c r="B195" t="s">
        <v>4149</v>
      </c>
      <c r="C195" t="s">
        <v>1901</v>
      </c>
      <c r="D195" t="s">
        <v>100</v>
      </c>
      <c r="E195" s="66">
        <v>45257</v>
      </c>
      <c r="F195" s="55">
        <v>5208416.0515200002</v>
      </c>
      <c r="G195" s="55">
        <v>2.9062160000000001</v>
      </c>
      <c r="H195" s="55">
        <v>151.36781036400001</v>
      </c>
      <c r="I195" s="56">
        <f t="shared" si="2"/>
        <v>6.4382432379360801E-4</v>
      </c>
      <c r="J195" s="56">
        <f>H195/'סכום נכסי הקרן'!$C$41</f>
        <v>9.1887338082825698E-6</v>
      </c>
    </row>
    <row r="196" spans="1:10">
      <c r="A196" t="s">
        <v>3912</v>
      </c>
      <c r="B196" t="s">
        <v>4150</v>
      </c>
      <c r="C196" t="s">
        <v>1901</v>
      </c>
      <c r="D196" t="s">
        <v>100</v>
      </c>
      <c r="E196" s="66">
        <v>45257</v>
      </c>
      <c r="F196" s="55">
        <v>14864000</v>
      </c>
      <c r="G196" s="55">
        <v>2.9114420000000001</v>
      </c>
      <c r="H196" s="55">
        <v>432.75666999999999</v>
      </c>
      <c r="I196" s="56">
        <f t="shared" si="2"/>
        <v>1.8406771542768376E-3</v>
      </c>
      <c r="J196" s="56">
        <f>H196/'סכום נכסי הקרן'!$C$41</f>
        <v>2.6270353219924197E-5</v>
      </c>
    </row>
    <row r="197" spans="1:10">
      <c r="A197" t="s">
        <v>4151</v>
      </c>
      <c r="B197" t="s">
        <v>4152</v>
      </c>
      <c r="C197" t="s">
        <v>1901</v>
      </c>
      <c r="D197" t="s">
        <v>100</v>
      </c>
      <c r="E197" s="66">
        <v>45245</v>
      </c>
      <c r="F197" s="55">
        <v>104636000</v>
      </c>
      <c r="G197" s="55">
        <v>3.3972500000000001</v>
      </c>
      <c r="H197" s="55">
        <v>3554.7465200000001</v>
      </c>
      <c r="I197" s="56">
        <f t="shared" si="2"/>
        <v>1.5119676164919866E-2</v>
      </c>
      <c r="J197" s="56">
        <f>H197/'סכום נכסי הקרן'!$C$41</f>
        <v>2.1578973395764494E-4</v>
      </c>
    </row>
    <row r="198" spans="1:10">
      <c r="A198" t="s">
        <v>3917</v>
      </c>
      <c r="B198" t="s">
        <v>4153</v>
      </c>
      <c r="C198" t="s">
        <v>1901</v>
      </c>
      <c r="D198" t="s">
        <v>100</v>
      </c>
      <c r="E198" s="66">
        <v>45245</v>
      </c>
      <c r="F198" s="55">
        <v>3143888.4036480002</v>
      </c>
      <c r="G198" s="55">
        <v>3.4282599999999999</v>
      </c>
      <c r="H198" s="55">
        <v>107.78068317600001</v>
      </c>
      <c r="I198" s="56">
        <f t="shared" si="2"/>
        <v>4.5843185084683535E-4</v>
      </c>
      <c r="J198" s="56">
        <f>H198/'סכום נכסי הקרן'!$C$41</f>
        <v>6.5427913966485181E-6</v>
      </c>
    </row>
    <row r="199" spans="1:10">
      <c r="A199" t="s">
        <v>4154</v>
      </c>
      <c r="B199" t="s">
        <v>4155</v>
      </c>
      <c r="C199" t="s">
        <v>1901</v>
      </c>
      <c r="D199" t="s">
        <v>100</v>
      </c>
      <c r="E199" s="66">
        <v>45246</v>
      </c>
      <c r="F199" s="55">
        <v>15307624.20352</v>
      </c>
      <c r="G199" s="55">
        <v>3.4790049999999999</v>
      </c>
      <c r="H199" s="55">
        <v>532.55306462999999</v>
      </c>
      <c r="I199" s="56">
        <f t="shared" si="2"/>
        <v>2.2651488179363179E-3</v>
      </c>
      <c r="J199" s="56">
        <f>H199/'סכום נכסי הקרן'!$C$41</f>
        <v>3.2328460971342674E-5</v>
      </c>
    </row>
    <row r="200" spans="1:10">
      <c r="A200" t="s">
        <v>3927</v>
      </c>
      <c r="B200" t="s">
        <v>4156</v>
      </c>
      <c r="C200" t="s">
        <v>1901</v>
      </c>
      <c r="D200" t="s">
        <v>100</v>
      </c>
      <c r="E200" s="66">
        <v>45245</v>
      </c>
      <c r="F200" s="55">
        <v>9360000</v>
      </c>
      <c r="G200" s="55">
        <v>3.5778639999999999</v>
      </c>
      <c r="H200" s="55">
        <v>334.88808</v>
      </c>
      <c r="I200" s="56">
        <f t="shared" si="2"/>
        <v>1.4244051699899482E-3</v>
      </c>
      <c r="J200" s="56">
        <f>H200/'סכום נכסי הקרן'!$C$41</f>
        <v>2.0329272222984414E-5</v>
      </c>
    </row>
    <row r="201" spans="1:10">
      <c r="A201" t="s">
        <v>3937</v>
      </c>
      <c r="B201" t="s">
        <v>4157</v>
      </c>
      <c r="C201" t="s">
        <v>1901</v>
      </c>
      <c r="D201" t="s">
        <v>100</v>
      </c>
      <c r="E201" s="66">
        <v>45174</v>
      </c>
      <c r="F201" s="55">
        <v>16254328.60128</v>
      </c>
      <c r="G201" s="55">
        <v>3.8023899999999999</v>
      </c>
      <c r="H201" s="55">
        <v>618.05303653599992</v>
      </c>
      <c r="I201" s="56">
        <f t="shared" si="2"/>
        <v>2.6288124097157018E-3</v>
      </c>
      <c r="J201" s="56">
        <f>H201/'סכום נכסי הקרן'!$C$41</f>
        <v>3.7518709020585247E-5</v>
      </c>
    </row>
    <row r="202" spans="1:10">
      <c r="A202" t="s">
        <v>3937</v>
      </c>
      <c r="B202" t="s">
        <v>4158</v>
      </c>
      <c r="C202" t="s">
        <v>1901</v>
      </c>
      <c r="D202" t="s">
        <v>100</v>
      </c>
      <c r="E202" s="66">
        <v>45174</v>
      </c>
      <c r="F202" s="55">
        <v>11295000</v>
      </c>
      <c r="G202" s="55">
        <v>3.8023899999999999</v>
      </c>
      <c r="H202" s="55">
        <v>429.48</v>
      </c>
      <c r="I202" s="56">
        <f t="shared" ref="I202:I265" si="3">H202/$H$9</f>
        <v>1.8267402423140383E-3</v>
      </c>
      <c r="J202" s="56">
        <f>H202/'סכום נכסי הקרן'!$C$41</f>
        <v>2.6071444030875468E-5</v>
      </c>
    </row>
    <row r="203" spans="1:10">
      <c r="A203" t="s">
        <v>4159</v>
      </c>
      <c r="B203" t="s">
        <v>4160</v>
      </c>
      <c r="C203" t="s">
        <v>1901</v>
      </c>
      <c r="D203" t="s">
        <v>100</v>
      </c>
      <c r="E203" s="66">
        <v>45174</v>
      </c>
      <c r="F203" s="55">
        <v>13179600</v>
      </c>
      <c r="G203" s="55">
        <v>3.8177180000000002</v>
      </c>
      <c r="H203" s="55">
        <v>503.16</v>
      </c>
      <c r="I203" s="56">
        <f t="shared" si="3"/>
        <v>2.14012904052047E-3</v>
      </c>
      <c r="J203" s="56">
        <f>H203/'סכום נכסי הקרן'!$C$41</f>
        <v>3.0544164521224041E-5</v>
      </c>
    </row>
    <row r="204" spans="1:10">
      <c r="A204" t="s">
        <v>3941</v>
      </c>
      <c r="B204" t="s">
        <v>4161</v>
      </c>
      <c r="C204" t="s">
        <v>1901</v>
      </c>
      <c r="D204" t="s">
        <v>100</v>
      </c>
      <c r="E204" s="66">
        <v>45174</v>
      </c>
      <c r="F204" s="55">
        <v>211319.447744</v>
      </c>
      <c r="G204" s="55">
        <v>3.9044840000000001</v>
      </c>
      <c r="H204" s="55">
        <v>8.2509339159999993</v>
      </c>
      <c r="I204" s="56">
        <f t="shared" si="3"/>
        <v>3.5094330401953416E-5</v>
      </c>
      <c r="J204" s="56">
        <f>H204/'סכום נכסי הקרן'!$C$41</f>
        <v>5.008702658876924E-7</v>
      </c>
    </row>
    <row r="205" spans="1:10">
      <c r="A205" t="s">
        <v>3941</v>
      </c>
      <c r="B205" t="s">
        <v>4162</v>
      </c>
      <c r="C205" t="s">
        <v>1901</v>
      </c>
      <c r="D205" t="s">
        <v>100</v>
      </c>
      <c r="E205" s="66">
        <v>45174</v>
      </c>
      <c r="F205" s="55">
        <v>11846143.313819999</v>
      </c>
      <c r="G205" s="55">
        <v>3.9044840000000001</v>
      </c>
      <c r="H205" s="55">
        <v>462.53076414500009</v>
      </c>
      <c r="I205" s="56">
        <f t="shared" si="3"/>
        <v>1.967317593769057E-3</v>
      </c>
      <c r="J205" s="56">
        <f>H205/'סכום נכסי הקרן'!$C$41</f>
        <v>2.8077779943104291E-5</v>
      </c>
    </row>
    <row r="206" spans="1:10">
      <c r="A206" t="s">
        <v>4163</v>
      </c>
      <c r="B206" t="s">
        <v>4164</v>
      </c>
      <c r="C206" t="s">
        <v>1901</v>
      </c>
      <c r="D206" t="s">
        <v>100</v>
      </c>
      <c r="E206" s="66">
        <v>45159</v>
      </c>
      <c r="F206" s="55">
        <v>11848343.446566001</v>
      </c>
      <c r="G206" s="55">
        <v>3.838387</v>
      </c>
      <c r="H206" s="55">
        <v>454.78524989499999</v>
      </c>
      <c r="I206" s="56">
        <f t="shared" si="3"/>
        <v>1.9343730036184286E-3</v>
      </c>
      <c r="J206" s="56">
        <f>H206/'סכום נכסי הקרן'!$C$41</f>
        <v>2.760759101402907E-5</v>
      </c>
    </row>
    <row r="207" spans="1:10">
      <c r="A207" t="s">
        <v>3943</v>
      </c>
      <c r="B207" t="s">
        <v>4165</v>
      </c>
      <c r="C207" t="s">
        <v>1901</v>
      </c>
      <c r="D207" t="s">
        <v>100</v>
      </c>
      <c r="E207" s="66">
        <v>45181</v>
      </c>
      <c r="F207" s="55">
        <v>8455020.6207999997</v>
      </c>
      <c r="G207" s="55">
        <v>3.9528509999999999</v>
      </c>
      <c r="H207" s="55">
        <v>334.21440595799999</v>
      </c>
      <c r="I207" s="56">
        <f t="shared" si="3"/>
        <v>1.4215397804893341E-3</v>
      </c>
      <c r="J207" s="56">
        <f>H207/'סכום נכסי הקרן'!$C$41</f>
        <v>2.0288377058876522E-5</v>
      </c>
    </row>
    <row r="208" spans="1:10">
      <c r="A208" t="s">
        <v>3945</v>
      </c>
      <c r="B208" t="s">
        <v>4166</v>
      </c>
      <c r="C208" t="s">
        <v>1901</v>
      </c>
      <c r="D208" t="s">
        <v>100</v>
      </c>
      <c r="E208" s="66">
        <v>45181</v>
      </c>
      <c r="F208" s="55">
        <v>49016500</v>
      </c>
      <c r="G208" s="55">
        <v>3.9655879999999999</v>
      </c>
      <c r="H208" s="55">
        <v>1943.7925</v>
      </c>
      <c r="I208" s="56">
        <f t="shared" si="3"/>
        <v>8.2676818069717106E-3</v>
      </c>
      <c r="J208" s="56">
        <f>H208/'סכום נכסי הקרן'!$C$41</f>
        <v>1.179972929388691E-4</v>
      </c>
    </row>
    <row r="209" spans="1:10">
      <c r="A209" t="s">
        <v>3945</v>
      </c>
      <c r="B209" t="s">
        <v>4167</v>
      </c>
      <c r="C209" t="s">
        <v>1901</v>
      </c>
      <c r="D209" t="s">
        <v>100</v>
      </c>
      <c r="E209" s="66">
        <v>45181</v>
      </c>
      <c r="F209" s="55">
        <v>1185085.788399</v>
      </c>
      <c r="G209" s="55">
        <v>3.9655879999999999</v>
      </c>
      <c r="H209" s="55">
        <v>46.995621215999996</v>
      </c>
      <c r="I209" s="56">
        <f t="shared" si="3"/>
        <v>1.9989008216404625E-4</v>
      </c>
      <c r="J209" s="56">
        <f>H209/'סכום נכסי הקרן'!$C$41</f>
        <v>2.8528539355247451E-6</v>
      </c>
    </row>
    <row r="210" spans="1:10">
      <c r="A210" t="s">
        <v>4168</v>
      </c>
      <c r="B210" t="s">
        <v>4169</v>
      </c>
      <c r="C210" t="s">
        <v>1901</v>
      </c>
      <c r="D210" t="s">
        <v>100</v>
      </c>
      <c r="E210" s="66">
        <v>45167</v>
      </c>
      <c r="F210" s="55">
        <v>9527036.4979200009</v>
      </c>
      <c r="G210" s="55">
        <v>4.0100410000000002</v>
      </c>
      <c r="H210" s="55">
        <v>382.03811690499998</v>
      </c>
      <c r="I210" s="56">
        <f t="shared" si="3"/>
        <v>1.6249520402538849E-3</v>
      </c>
      <c r="J210" s="56">
        <f>H210/'סכום נכסי הקרן'!$C$41</f>
        <v>2.3191499912800983E-5</v>
      </c>
    </row>
    <row r="211" spans="1:10">
      <c r="A211" t="s">
        <v>4170</v>
      </c>
      <c r="B211" t="s">
        <v>4171</v>
      </c>
      <c r="C211" t="s">
        <v>1901</v>
      </c>
      <c r="D211" t="s">
        <v>100</v>
      </c>
      <c r="E211" s="66">
        <v>45189</v>
      </c>
      <c r="F211" s="55">
        <v>12704733.770496</v>
      </c>
      <c r="G211" s="55">
        <v>4.1519490000000001</v>
      </c>
      <c r="H211" s="55">
        <v>527.49404677400003</v>
      </c>
      <c r="I211" s="56">
        <f t="shared" si="3"/>
        <v>2.2436309090601409E-3</v>
      </c>
      <c r="J211" s="56">
        <f>H211/'סכום נכסי הקרן'!$C$41</f>
        <v>3.2021354934079229E-5</v>
      </c>
    </row>
    <row r="212" spans="1:10">
      <c r="A212" t="s">
        <v>3956</v>
      </c>
      <c r="B212" t="s">
        <v>4172</v>
      </c>
      <c r="C212" t="s">
        <v>1901</v>
      </c>
      <c r="D212" t="s">
        <v>100</v>
      </c>
      <c r="E212" s="66">
        <v>45189</v>
      </c>
      <c r="F212" s="55">
        <v>26436200</v>
      </c>
      <c r="G212" s="55">
        <v>4.1519490000000001</v>
      </c>
      <c r="H212" s="55">
        <v>1097.6175000000001</v>
      </c>
      <c r="I212" s="56">
        <f t="shared" si="3"/>
        <v>4.6685807439650947E-3</v>
      </c>
      <c r="J212" s="56">
        <f>H212/'סכום נכסי הקרן'!$C$41</f>
        <v>6.6630514153300397E-5</v>
      </c>
    </row>
    <row r="213" spans="1:10">
      <c r="A213" t="s">
        <v>4173</v>
      </c>
      <c r="B213" t="s">
        <v>4174</v>
      </c>
      <c r="C213" t="s">
        <v>1901</v>
      </c>
      <c r="D213" t="s">
        <v>100</v>
      </c>
      <c r="E213" s="66">
        <v>45188</v>
      </c>
      <c r="F213" s="55">
        <v>52920000</v>
      </c>
      <c r="G213" s="55">
        <v>4.2342589999999998</v>
      </c>
      <c r="H213" s="55">
        <v>2240.77</v>
      </c>
      <c r="I213" s="56">
        <f t="shared" si="3"/>
        <v>9.5308389977880863E-3</v>
      </c>
      <c r="J213" s="56">
        <f>H213/'סכום נכסי הקרן'!$C$41</f>
        <v>1.3602521570518959E-4</v>
      </c>
    </row>
    <row r="214" spans="1:10">
      <c r="A214" t="s">
        <v>4175</v>
      </c>
      <c r="B214" t="s">
        <v>4176</v>
      </c>
      <c r="C214" t="s">
        <v>1901</v>
      </c>
      <c r="D214" t="s">
        <v>100</v>
      </c>
      <c r="E214" s="66">
        <v>45190</v>
      </c>
      <c r="F214" s="55">
        <v>56700000</v>
      </c>
      <c r="G214" s="55">
        <v>4.2576720000000003</v>
      </c>
      <c r="H214" s="55">
        <v>2414.1</v>
      </c>
      <c r="I214" s="56">
        <f t="shared" si="3"/>
        <v>1.0268076788139889E-2</v>
      </c>
      <c r="J214" s="56">
        <f>H214/'סכום נכסי הקרן'!$C$41</f>
        <v>1.465471571084485E-4</v>
      </c>
    </row>
    <row r="215" spans="1:10">
      <c r="A215" t="s">
        <v>3971</v>
      </c>
      <c r="B215" t="s">
        <v>4177</v>
      </c>
      <c r="C215" t="s">
        <v>1901</v>
      </c>
      <c r="D215" t="s">
        <v>100</v>
      </c>
      <c r="E215" s="66">
        <v>45182</v>
      </c>
      <c r="F215" s="55">
        <v>32548420</v>
      </c>
      <c r="G215" s="55">
        <v>4.3298019999999999</v>
      </c>
      <c r="H215" s="55">
        <v>1409.2819999999999</v>
      </c>
      <c r="I215" s="56">
        <f t="shared" si="3"/>
        <v>5.9942072789624943E-3</v>
      </c>
      <c r="J215" s="56">
        <f>H215/'סכום נכסי הקרן'!$C$41</f>
        <v>8.5550006488591408E-5</v>
      </c>
    </row>
    <row r="216" spans="1:10">
      <c r="A216" t="s">
        <v>3980</v>
      </c>
      <c r="B216" t="s">
        <v>4178</v>
      </c>
      <c r="C216" t="s">
        <v>1901</v>
      </c>
      <c r="D216" t="s">
        <v>100</v>
      </c>
      <c r="E216" s="66">
        <v>45173</v>
      </c>
      <c r="F216" s="55">
        <v>8494268.0639999993</v>
      </c>
      <c r="G216" s="55">
        <v>4.3549829999999998</v>
      </c>
      <c r="H216" s="55">
        <v>369.92397249299995</v>
      </c>
      <c r="I216" s="56">
        <f t="shared" si="3"/>
        <v>1.5734260201863517E-3</v>
      </c>
      <c r="J216" s="56">
        <f>H216/'סכום נכסי הקרן'!$C$41</f>
        <v>2.2456114707391182E-5</v>
      </c>
    </row>
    <row r="217" spans="1:10">
      <c r="A217" t="s">
        <v>3986</v>
      </c>
      <c r="B217" t="s">
        <v>4179</v>
      </c>
      <c r="C217" t="s">
        <v>1901</v>
      </c>
      <c r="D217" t="s">
        <v>100</v>
      </c>
      <c r="E217" s="66">
        <v>45195</v>
      </c>
      <c r="F217" s="55">
        <v>34106400</v>
      </c>
      <c r="G217" s="55">
        <v>4.5041029999999997</v>
      </c>
      <c r="H217" s="55">
        <v>1536.1875</v>
      </c>
      <c r="I217" s="56">
        <f t="shared" si="3"/>
        <v>6.5339841808461311E-3</v>
      </c>
      <c r="J217" s="56">
        <f>H217/'סכום נכסי הקרן'!$C$41</f>
        <v>9.3253763684410235E-5</v>
      </c>
    </row>
    <row r="218" spans="1:10">
      <c r="A218" t="s">
        <v>3986</v>
      </c>
      <c r="B218" t="s">
        <v>4180</v>
      </c>
      <c r="C218" t="s">
        <v>1901</v>
      </c>
      <c r="D218" t="s">
        <v>100</v>
      </c>
      <c r="E218" s="66">
        <v>45195</v>
      </c>
      <c r="F218" s="55">
        <v>4249488.8785920003</v>
      </c>
      <c r="G218" s="55">
        <v>4.5041029999999997</v>
      </c>
      <c r="H218" s="55">
        <v>191.40137031999998</v>
      </c>
      <c r="I218" s="56">
        <f t="shared" si="3"/>
        <v>8.1410213653160962E-4</v>
      </c>
      <c r="J218" s="56">
        <f>H218/'סכום נכסי הקרן'!$C$41</f>
        <v>1.1618958074254327E-5</v>
      </c>
    </row>
    <row r="219" spans="1:10">
      <c r="A219" t="s">
        <v>4181</v>
      </c>
      <c r="B219" t="s">
        <v>4182</v>
      </c>
      <c r="C219" t="s">
        <v>1901</v>
      </c>
      <c r="D219" t="s">
        <v>100</v>
      </c>
      <c r="E219" s="66">
        <v>45239</v>
      </c>
      <c r="F219" s="55">
        <v>8499874.8416000009</v>
      </c>
      <c r="G219" s="55">
        <v>4.6587509999999996</v>
      </c>
      <c r="H219" s="55">
        <v>395.98801337700002</v>
      </c>
      <c r="I219" s="56">
        <f t="shared" si="3"/>
        <v>1.6842862054339098E-3</v>
      </c>
      <c r="J219" s="56">
        <f>H219/'סכום נכסי הקרן'!$C$41</f>
        <v>2.4038323851299296E-5</v>
      </c>
    </row>
    <row r="220" spans="1:10">
      <c r="A220" t="s">
        <v>4009</v>
      </c>
      <c r="B220" t="s">
        <v>4183</v>
      </c>
      <c r="C220" t="s">
        <v>1901</v>
      </c>
      <c r="D220" t="s">
        <v>100</v>
      </c>
      <c r="E220" s="66">
        <v>45187</v>
      </c>
      <c r="F220" s="55">
        <v>26555200</v>
      </c>
      <c r="G220" s="55">
        <v>4.57369</v>
      </c>
      <c r="H220" s="55">
        <v>1214.5525</v>
      </c>
      <c r="I220" s="56">
        <f t="shared" si="3"/>
        <v>5.1659493530621233E-3</v>
      </c>
      <c r="J220" s="56">
        <f>H220/'סכום נכסי הקרן'!$C$41</f>
        <v>7.3729015382112967E-5</v>
      </c>
    </row>
    <row r="221" spans="1:10">
      <c r="A221" t="s">
        <v>4184</v>
      </c>
      <c r="B221" t="s">
        <v>4185</v>
      </c>
      <c r="C221" t="s">
        <v>1901</v>
      </c>
      <c r="D221" t="s">
        <v>100</v>
      </c>
      <c r="E221" s="66">
        <v>45175</v>
      </c>
      <c r="F221" s="55">
        <v>10600588.797648</v>
      </c>
      <c r="G221" s="55">
        <v>4.5483799999999999</v>
      </c>
      <c r="H221" s="55">
        <v>482.15501789699999</v>
      </c>
      <c r="I221" s="56">
        <f t="shared" si="3"/>
        <v>2.0507869382185321E-3</v>
      </c>
      <c r="J221" s="56">
        <f>H221/'סכום נכסי הקרן'!$C$41</f>
        <v>2.9269063898918214E-5</v>
      </c>
    </row>
    <row r="222" spans="1:10">
      <c r="A222" t="s">
        <v>4186</v>
      </c>
      <c r="B222" t="s">
        <v>4187</v>
      </c>
      <c r="C222" t="s">
        <v>1901</v>
      </c>
      <c r="D222" t="s">
        <v>100</v>
      </c>
      <c r="E222" s="66">
        <v>45244</v>
      </c>
      <c r="F222" s="55">
        <v>64770000</v>
      </c>
      <c r="G222" s="55">
        <v>5.2439809999999998</v>
      </c>
      <c r="H222" s="55">
        <v>3396.5263399999999</v>
      </c>
      <c r="I222" s="56">
        <f t="shared" si="3"/>
        <v>1.4446706131502313E-2</v>
      </c>
      <c r="J222" s="56">
        <f>H222/'סכום נכסי הקרן'!$C$41</f>
        <v>2.0618502927424861E-4</v>
      </c>
    </row>
    <row r="223" spans="1:10">
      <c r="A223" t="s">
        <v>4186</v>
      </c>
      <c r="B223" t="s">
        <v>4188</v>
      </c>
      <c r="C223" t="s">
        <v>1901</v>
      </c>
      <c r="D223" t="s">
        <v>100</v>
      </c>
      <c r="E223" s="66">
        <v>45244</v>
      </c>
      <c r="F223" s="55">
        <v>9612820.1952</v>
      </c>
      <c r="G223" s="55">
        <v>5.2439809999999998</v>
      </c>
      <c r="H223" s="55">
        <v>504.09444136000002</v>
      </c>
      <c r="I223" s="56">
        <f t="shared" si="3"/>
        <v>2.1441035716660288E-3</v>
      </c>
      <c r="J223" s="56">
        <f>H223/'סכום נכסי הקרן'!$C$41</f>
        <v>3.0600889480750385E-5</v>
      </c>
    </row>
    <row r="224" spans="1:10">
      <c r="A224" t="s">
        <v>4189</v>
      </c>
      <c r="B224" t="s">
        <v>4190</v>
      </c>
      <c r="C224" t="s">
        <v>1901</v>
      </c>
      <c r="D224" t="s">
        <v>100</v>
      </c>
      <c r="E224" s="66">
        <v>45180</v>
      </c>
      <c r="F224" s="55">
        <v>30508000</v>
      </c>
      <c r="G224" s="55">
        <v>5.0414539999999999</v>
      </c>
      <c r="H224" s="55">
        <v>1538.04666</v>
      </c>
      <c r="I224" s="56">
        <f t="shared" si="3"/>
        <v>6.5418918887461515E-3</v>
      </c>
      <c r="J224" s="56">
        <f>H224/'סכום נכסי הקרן'!$C$41</f>
        <v>9.336662338890041E-5</v>
      </c>
    </row>
    <row r="225" spans="1:10">
      <c r="A225" t="s">
        <v>4189</v>
      </c>
      <c r="B225" t="s">
        <v>4191</v>
      </c>
      <c r="C225" t="s">
        <v>1901</v>
      </c>
      <c r="D225" t="s">
        <v>100</v>
      </c>
      <c r="E225" s="66">
        <v>45180</v>
      </c>
      <c r="F225" s="55">
        <v>7990672.5970200002</v>
      </c>
      <c r="G225" s="55">
        <v>5.0414539999999999</v>
      </c>
      <c r="H225" s="55">
        <v>402.84605123099999</v>
      </c>
      <c r="I225" s="56">
        <f t="shared" si="3"/>
        <v>1.7134560241244537E-3</v>
      </c>
      <c r="J225" s="56">
        <f>H225/'סכום נכסי הקרן'!$C$41</f>
        <v>2.4454638813747339E-5</v>
      </c>
    </row>
    <row r="226" spans="1:10">
      <c r="A226" t="s">
        <v>4026</v>
      </c>
      <c r="B226" t="s">
        <v>4192</v>
      </c>
      <c r="C226" t="s">
        <v>1901</v>
      </c>
      <c r="D226" t="s">
        <v>100</v>
      </c>
      <c r="E226" s="66">
        <v>45243</v>
      </c>
      <c r="F226" s="55">
        <v>2139546.3321600002</v>
      </c>
      <c r="G226" s="55">
        <v>5.3887869999999998</v>
      </c>
      <c r="H226" s="55">
        <v>115.29558792300001</v>
      </c>
      <c r="I226" s="56">
        <f t="shared" si="3"/>
        <v>4.9039557190137036E-4</v>
      </c>
      <c r="J226" s="56">
        <f>H226/'סכום נכסי הקרן'!$C$41</f>
        <v>6.9989812506784401E-6</v>
      </c>
    </row>
    <row r="227" spans="1:10">
      <c r="A227" t="s">
        <v>4193</v>
      </c>
      <c r="B227" t="s">
        <v>4194</v>
      </c>
      <c r="C227" t="s">
        <v>1901</v>
      </c>
      <c r="D227" t="s">
        <v>100</v>
      </c>
      <c r="E227" s="66">
        <v>45237</v>
      </c>
      <c r="F227" s="55">
        <v>12928107.79008</v>
      </c>
      <c r="G227" s="55">
        <v>5.8540850000000004</v>
      </c>
      <c r="H227" s="55">
        <v>756.8224641700001</v>
      </c>
      <c r="I227" s="56">
        <f t="shared" si="3"/>
        <v>3.2190510654433583E-3</v>
      </c>
      <c r="J227" s="56">
        <f>H227/'סכום נכסי הקרן'!$C$41</f>
        <v>4.5942662093502401E-5</v>
      </c>
    </row>
    <row r="228" spans="1:10">
      <c r="A228" t="s">
        <v>4048</v>
      </c>
      <c r="B228" t="s">
        <v>4195</v>
      </c>
      <c r="C228" t="s">
        <v>1901</v>
      </c>
      <c r="D228" t="s">
        <v>100</v>
      </c>
      <c r="E228" s="66">
        <v>45236</v>
      </c>
      <c r="F228" s="55">
        <v>216758.022016</v>
      </c>
      <c r="G228" s="55">
        <v>6.2755000000000001</v>
      </c>
      <c r="H228" s="55">
        <v>13.602649671999998</v>
      </c>
      <c r="I228" s="56">
        <f t="shared" si="3"/>
        <v>5.7857193717850068E-5</v>
      </c>
      <c r="J228" s="56">
        <f>H228/'סכום נכסי הקרן'!$C$41</f>
        <v>8.2574443418821477E-7</v>
      </c>
    </row>
    <row r="229" spans="1:10">
      <c r="A229" t="s">
        <v>4196</v>
      </c>
      <c r="B229" t="s">
        <v>4197</v>
      </c>
      <c r="C229" t="s">
        <v>1901</v>
      </c>
      <c r="D229" t="s">
        <v>100</v>
      </c>
      <c r="E229" s="66">
        <v>45236</v>
      </c>
      <c r="F229" s="55">
        <v>3253304.6685119998</v>
      </c>
      <c r="G229" s="55">
        <v>6.331226</v>
      </c>
      <c r="H229" s="55">
        <v>205.974085589</v>
      </c>
      <c r="I229" s="56">
        <f t="shared" si="3"/>
        <v>8.7608538469605634E-4</v>
      </c>
      <c r="J229" s="56">
        <f>H229/'סכום נכסי הקרן'!$C$41</f>
        <v>1.2503590025715672E-5</v>
      </c>
    </row>
    <row r="230" spans="1:10">
      <c r="A230" t="s">
        <v>4198</v>
      </c>
      <c r="B230" t="s">
        <v>4199</v>
      </c>
      <c r="C230" t="s">
        <v>1901</v>
      </c>
      <c r="D230" t="s">
        <v>100</v>
      </c>
      <c r="E230" s="66">
        <v>45210</v>
      </c>
      <c r="F230" s="55">
        <v>47040000</v>
      </c>
      <c r="G230" s="55">
        <v>7.5848430000000002</v>
      </c>
      <c r="H230" s="55">
        <v>3567.91</v>
      </c>
      <c r="I230" s="56">
        <f t="shared" si="3"/>
        <v>1.5175665404569898E-2</v>
      </c>
      <c r="J230" s="56">
        <f>H230/'סכום נכסי הקרן'!$C$41</f>
        <v>2.1658881873940785E-4</v>
      </c>
    </row>
    <row r="231" spans="1:10">
      <c r="A231" t="s">
        <v>4062</v>
      </c>
      <c r="B231" t="s">
        <v>4200</v>
      </c>
      <c r="C231" t="s">
        <v>1901</v>
      </c>
      <c r="D231" t="s">
        <v>100</v>
      </c>
      <c r="E231" s="66">
        <v>45211</v>
      </c>
      <c r="F231" s="55">
        <v>11910814.062336</v>
      </c>
      <c r="G231" s="55">
        <v>7.8210750000000004</v>
      </c>
      <c r="H231" s="55">
        <v>931.55364166200002</v>
      </c>
      <c r="I231" s="56">
        <f t="shared" si="3"/>
        <v>3.9622485915483067E-3</v>
      </c>
      <c r="J231" s="56">
        <f>H231/'סכום נכסי הקרן'!$C$41</f>
        <v>5.6549661521721743E-5</v>
      </c>
    </row>
    <row r="232" spans="1:10">
      <c r="A232" t="s">
        <v>4062</v>
      </c>
      <c r="B232" t="s">
        <v>4201</v>
      </c>
      <c r="C232" t="s">
        <v>1901</v>
      </c>
      <c r="D232" t="s">
        <v>100</v>
      </c>
      <c r="E232" s="66">
        <v>45211</v>
      </c>
      <c r="F232" s="55">
        <v>51928800</v>
      </c>
      <c r="G232" s="55">
        <v>7.8210750000000004</v>
      </c>
      <c r="H232" s="55">
        <v>4061.39014</v>
      </c>
      <c r="I232" s="56">
        <f t="shared" si="3"/>
        <v>1.7274622353719488E-2</v>
      </c>
      <c r="J232" s="56">
        <f>H232/'סכום נכסי הקרן'!$C$41</f>
        <v>2.4654537050051105E-4</v>
      </c>
    </row>
    <row r="233" spans="1:10">
      <c r="A233" t="s">
        <v>4064</v>
      </c>
      <c r="B233" t="s">
        <v>4202</v>
      </c>
      <c r="C233" t="s">
        <v>1901</v>
      </c>
      <c r="D233" t="s">
        <v>100</v>
      </c>
      <c r="E233" s="66">
        <v>45211</v>
      </c>
      <c r="F233" s="55">
        <v>23604000</v>
      </c>
      <c r="G233" s="55">
        <v>7.8210750000000004</v>
      </c>
      <c r="H233" s="55">
        <v>1846.0864299999998</v>
      </c>
      <c r="I233" s="56">
        <f t="shared" si="3"/>
        <v>7.8521010814726119E-3</v>
      </c>
      <c r="J233" s="56">
        <f>H233/'סכום נכסי הקרן'!$C$41</f>
        <v>1.1206607766579049E-4</v>
      </c>
    </row>
    <row r="234" spans="1:10">
      <c r="A234" t="s">
        <v>4068</v>
      </c>
      <c r="B234" t="s">
        <v>4203</v>
      </c>
      <c r="C234" t="s">
        <v>1901</v>
      </c>
      <c r="D234" t="s">
        <v>100</v>
      </c>
      <c r="E234" s="66">
        <v>45211</v>
      </c>
      <c r="F234" s="55">
        <v>9932742.9250559993</v>
      </c>
      <c r="G234" s="55">
        <v>7.8866360000000002</v>
      </c>
      <c r="H234" s="55">
        <v>783.35924106799985</v>
      </c>
      <c r="I234" s="56">
        <f t="shared" si="3"/>
        <v>3.3319219750570436E-3</v>
      </c>
      <c r="J234" s="56">
        <f>H234/'סכום נכסי הקרן'!$C$41</f>
        <v>4.755356852373438E-5</v>
      </c>
    </row>
    <row r="235" spans="1:10">
      <c r="A235" t="s">
        <v>4204</v>
      </c>
      <c r="B235" t="s">
        <v>4205</v>
      </c>
      <c r="C235" t="s">
        <v>1901</v>
      </c>
      <c r="D235" t="s">
        <v>100</v>
      </c>
      <c r="E235" s="66">
        <v>45215</v>
      </c>
      <c r="F235" s="55">
        <v>13318339.51104</v>
      </c>
      <c r="G235" s="55">
        <v>8.4164150000000006</v>
      </c>
      <c r="H235" s="55">
        <v>1120.9266811299999</v>
      </c>
      <c r="I235" s="56">
        <f t="shared" si="3"/>
        <v>4.7677234728129058E-3</v>
      </c>
      <c r="J235" s="56">
        <f>H235/'סכום נכסי הקרן'!$C$41</f>
        <v>6.8045490429812297E-5</v>
      </c>
    </row>
    <row r="236" spans="1:10">
      <c r="A236" t="s">
        <v>4206</v>
      </c>
      <c r="B236" t="s">
        <v>4207</v>
      </c>
      <c r="C236" t="s">
        <v>1901</v>
      </c>
      <c r="D236" t="s">
        <v>100</v>
      </c>
      <c r="E236" s="66">
        <v>45215</v>
      </c>
      <c r="F236" s="55">
        <v>31680000</v>
      </c>
      <c r="G236" s="55">
        <v>8.4395419999999994</v>
      </c>
      <c r="H236" s="55">
        <v>2673.6468599999998</v>
      </c>
      <c r="I236" s="56">
        <f t="shared" si="3"/>
        <v>1.1372027365415309E-2</v>
      </c>
      <c r="J236" s="56">
        <f>H236/'סכום נכסי הקרן'!$C$41</f>
        <v>1.6230286502006132E-4</v>
      </c>
    </row>
    <row r="237" spans="1:10">
      <c r="A237" t="s">
        <v>4208</v>
      </c>
      <c r="B237" t="s">
        <v>4209</v>
      </c>
      <c r="C237" t="s">
        <v>1901</v>
      </c>
      <c r="D237" t="s">
        <v>100</v>
      </c>
      <c r="E237" s="66">
        <v>45230</v>
      </c>
      <c r="F237" s="55">
        <v>20978711.542592</v>
      </c>
      <c r="G237" s="55">
        <v>9.1062049999999992</v>
      </c>
      <c r="H237" s="55">
        <v>1910.3645319990001</v>
      </c>
      <c r="I237" s="56">
        <f t="shared" si="3"/>
        <v>8.1255000654093263E-3</v>
      </c>
      <c r="J237" s="56">
        <f>H237/'סכום נכסי הקרן'!$C$41</f>
        <v>1.1596805898896698E-4</v>
      </c>
    </row>
    <row r="238" spans="1:10">
      <c r="A238" t="s">
        <v>4210</v>
      </c>
      <c r="B238" t="s">
        <v>4211</v>
      </c>
      <c r="C238" t="s">
        <v>1901</v>
      </c>
      <c r="D238" t="s">
        <v>100</v>
      </c>
      <c r="E238" s="66">
        <v>45230</v>
      </c>
      <c r="F238" s="55">
        <v>1991500</v>
      </c>
      <c r="G238" s="55">
        <v>9.1632560000000005</v>
      </c>
      <c r="H238" s="55">
        <v>182.48625000000001</v>
      </c>
      <c r="I238" s="56">
        <f t="shared" si="3"/>
        <v>7.7618277112782939E-4</v>
      </c>
      <c r="J238" s="56">
        <f>H238/'סכום נכסי הקרן'!$C$41</f>
        <v>1.1077768588244734E-5</v>
      </c>
    </row>
    <row r="239" spans="1:10">
      <c r="A239" t="s">
        <v>4078</v>
      </c>
      <c r="B239" t="s">
        <v>4212</v>
      </c>
      <c r="C239" t="s">
        <v>1901</v>
      </c>
      <c r="D239" t="s">
        <v>100</v>
      </c>
      <c r="E239" s="66">
        <v>45231</v>
      </c>
      <c r="F239" s="55">
        <v>10050569.356319999</v>
      </c>
      <c r="G239" s="55">
        <v>9.1006020000000003</v>
      </c>
      <c r="H239" s="55">
        <v>914.66236462300003</v>
      </c>
      <c r="I239" s="56">
        <f t="shared" si="3"/>
        <v>3.8904036266809868E-3</v>
      </c>
      <c r="J239" s="56">
        <f>H239/'סכום נכסי הקרן'!$C$41</f>
        <v>5.5524282030401311E-5</v>
      </c>
    </row>
    <row r="240" spans="1:10">
      <c r="A240" t="s">
        <v>4213</v>
      </c>
      <c r="B240" t="s">
        <v>4214</v>
      </c>
      <c r="C240" t="s">
        <v>1901</v>
      </c>
      <c r="D240" t="s">
        <v>100</v>
      </c>
      <c r="E240" s="66">
        <v>45231</v>
      </c>
      <c r="F240" s="55">
        <v>27888000</v>
      </c>
      <c r="G240" s="55">
        <v>9.1120110000000007</v>
      </c>
      <c r="H240" s="55">
        <v>2541.1574999999998</v>
      </c>
      <c r="I240" s="56">
        <f t="shared" si="3"/>
        <v>1.0808500203288012E-2</v>
      </c>
      <c r="J240" s="56">
        <f>H240/'סכום נכסי הקרן'!$C$41</f>
        <v>1.5426014141494231E-4</v>
      </c>
    </row>
    <row r="241" spans="1:10">
      <c r="A241" t="s">
        <v>4080</v>
      </c>
      <c r="B241" t="s">
        <v>4215</v>
      </c>
      <c r="C241" t="s">
        <v>1901</v>
      </c>
      <c r="D241" t="s">
        <v>100</v>
      </c>
      <c r="E241" s="66">
        <v>45217</v>
      </c>
      <c r="F241" s="55">
        <v>8942810.2719999999</v>
      </c>
      <c r="G241" s="55">
        <v>9.1492369999999994</v>
      </c>
      <c r="H241" s="55">
        <v>818.19892334600002</v>
      </c>
      <c r="I241" s="56">
        <f t="shared" si="3"/>
        <v>3.4801082692888078E-3</v>
      </c>
      <c r="J241" s="56">
        <f>H241/'סכום נכסי הקרן'!$C$41</f>
        <v>4.966850013071111E-5</v>
      </c>
    </row>
    <row r="242" spans="1:10">
      <c r="A242" t="s">
        <v>4086</v>
      </c>
      <c r="B242" t="s">
        <v>4216</v>
      </c>
      <c r="C242" t="s">
        <v>1901</v>
      </c>
      <c r="D242" t="s">
        <v>100</v>
      </c>
      <c r="E242" s="66">
        <v>45216</v>
      </c>
      <c r="F242" s="55">
        <v>6715517.8704000004</v>
      </c>
      <c r="G242" s="55">
        <v>9.2021099999999993</v>
      </c>
      <c r="H242" s="55">
        <v>617.96930828400002</v>
      </c>
      <c r="I242" s="56">
        <f t="shared" si="3"/>
        <v>2.6284562819161609E-3</v>
      </c>
      <c r="J242" s="56">
        <f>H242/'סכום נכסי הקרן'!$C$41</f>
        <v>3.7513626324217972E-5</v>
      </c>
    </row>
    <row r="243" spans="1:10">
      <c r="A243" t="s">
        <v>4217</v>
      </c>
      <c r="B243" t="s">
        <v>4218</v>
      </c>
      <c r="C243" t="s">
        <v>1901</v>
      </c>
      <c r="D243" t="s">
        <v>100</v>
      </c>
      <c r="E243" s="66">
        <v>45217</v>
      </c>
      <c r="F243" s="55">
        <v>63896000</v>
      </c>
      <c r="G243" s="55">
        <v>9.2678309999999993</v>
      </c>
      <c r="H243" s="55">
        <v>5921.77333</v>
      </c>
      <c r="I243" s="56">
        <f t="shared" si="3"/>
        <v>2.5187532941634089E-2</v>
      </c>
      <c r="J243" s="56">
        <f>H243/'סכום נכסי הקרן'!$C$41</f>
        <v>3.5947932834270757E-4</v>
      </c>
    </row>
    <row r="244" spans="1:10">
      <c r="A244" t="s">
        <v>4219</v>
      </c>
      <c r="B244" t="s">
        <v>4220</v>
      </c>
      <c r="C244" t="s">
        <v>1901</v>
      </c>
      <c r="D244" t="s">
        <v>100</v>
      </c>
      <c r="E244" s="66">
        <v>45218</v>
      </c>
      <c r="F244" s="55">
        <v>32016000</v>
      </c>
      <c r="G244" s="55">
        <v>9.4367190000000001</v>
      </c>
      <c r="H244" s="55">
        <v>3021.26</v>
      </c>
      <c r="I244" s="56">
        <f t="shared" si="3"/>
        <v>1.2850557009624921E-2</v>
      </c>
      <c r="J244" s="56">
        <f>H244/'סכום נכסי הקרן'!$C$41</f>
        <v>1.8340460788097892E-4</v>
      </c>
    </row>
    <row r="245" spans="1:10">
      <c r="A245" t="s">
        <v>4095</v>
      </c>
      <c r="B245" t="s">
        <v>4221</v>
      </c>
      <c r="C245" t="s">
        <v>1901</v>
      </c>
      <c r="D245" t="s">
        <v>100</v>
      </c>
      <c r="E245" s="66">
        <v>45223</v>
      </c>
      <c r="F245" s="55">
        <v>4494729.3308159998</v>
      </c>
      <c r="G245" s="55">
        <v>9.7182099999999991</v>
      </c>
      <c r="H245" s="55">
        <v>436.80722248300003</v>
      </c>
      <c r="I245" s="56">
        <f t="shared" si="3"/>
        <v>1.8579056799923569E-3</v>
      </c>
      <c r="J245" s="56">
        <f>H245/'סכום נכסי הקרן'!$C$41</f>
        <v>2.6516240693973417E-5</v>
      </c>
    </row>
    <row r="246" spans="1:10">
      <c r="A246" t="s">
        <v>4222</v>
      </c>
      <c r="B246" t="s">
        <v>4223</v>
      </c>
      <c r="C246" t="s">
        <v>1901</v>
      </c>
      <c r="D246" t="s">
        <v>100</v>
      </c>
      <c r="E246" s="66">
        <v>45223</v>
      </c>
      <c r="F246" s="55">
        <v>28126000</v>
      </c>
      <c r="G246" s="55">
        <v>9.8181100000000008</v>
      </c>
      <c r="H246" s="55">
        <v>2761.4416699999997</v>
      </c>
      <c r="I246" s="56">
        <f t="shared" si="3"/>
        <v>1.1745451768165879E-2</v>
      </c>
      <c r="J246" s="56">
        <f>H246/'סכום נכסי הקרן'!$C$41</f>
        <v>1.6763242047110989E-4</v>
      </c>
    </row>
    <row r="247" spans="1:10">
      <c r="A247" t="s">
        <v>4224</v>
      </c>
      <c r="B247" t="s">
        <v>4225</v>
      </c>
      <c r="C247" t="s">
        <v>1901</v>
      </c>
      <c r="D247" t="s">
        <v>100</v>
      </c>
      <c r="E247" s="66">
        <v>45223</v>
      </c>
      <c r="F247" s="55">
        <v>11272426.364800001</v>
      </c>
      <c r="G247" s="55">
        <v>9.8853930000000005</v>
      </c>
      <c r="H247" s="55">
        <v>1114.3236873610001</v>
      </c>
      <c r="I247" s="56">
        <f t="shared" si="3"/>
        <v>4.7396384527011873E-3</v>
      </c>
      <c r="J247" s="56">
        <f>H247/'סכום נכסי הקרן'!$C$41</f>
        <v>6.7644657835780686E-5</v>
      </c>
    </row>
    <row r="248" spans="1:10">
      <c r="A248" t="s">
        <v>4224</v>
      </c>
      <c r="B248" t="s">
        <v>4226</v>
      </c>
      <c r="C248" t="s">
        <v>1901</v>
      </c>
      <c r="D248" t="s">
        <v>100</v>
      </c>
      <c r="E248" s="66">
        <v>45223</v>
      </c>
      <c r="F248" s="55">
        <v>12357342.411215998</v>
      </c>
      <c r="G248" s="55">
        <v>9.8853930000000005</v>
      </c>
      <c r="H248" s="55">
        <v>1221.571906313</v>
      </c>
      <c r="I248" s="56">
        <f t="shared" si="3"/>
        <v>5.1958055326027548E-3</v>
      </c>
      <c r="J248" s="56">
        <f>H248/'סכום נכסי הקרן'!$C$41</f>
        <v>7.4155126164499459E-5</v>
      </c>
    </row>
    <row r="249" spans="1:10">
      <c r="A249" t="s">
        <v>4102</v>
      </c>
      <c r="B249" t="s">
        <v>4227</v>
      </c>
      <c r="C249" t="s">
        <v>1901</v>
      </c>
      <c r="D249" t="s">
        <v>100</v>
      </c>
      <c r="E249" s="66">
        <v>45229</v>
      </c>
      <c r="F249" s="55">
        <v>26136500</v>
      </c>
      <c r="G249" s="55">
        <v>10.003356999999999</v>
      </c>
      <c r="H249" s="55">
        <v>2614.5275000000001</v>
      </c>
      <c r="I249" s="56">
        <f t="shared" si="3"/>
        <v>1.112057045470503E-2</v>
      </c>
      <c r="J249" s="56">
        <f>H249/'סכום נכסי הקרן'!$C$41</f>
        <v>1.5871404345588796E-4</v>
      </c>
    </row>
    <row r="250" spans="1:10">
      <c r="A250" t="s">
        <v>4228</v>
      </c>
      <c r="B250" t="s">
        <v>4229</v>
      </c>
      <c r="C250" t="s">
        <v>1901</v>
      </c>
      <c r="D250" t="s">
        <v>100</v>
      </c>
      <c r="E250" s="66">
        <v>45229</v>
      </c>
      <c r="F250" s="55">
        <v>48260400</v>
      </c>
      <c r="G250" s="55">
        <v>10.015354</v>
      </c>
      <c r="H250" s="55">
        <v>4833.45</v>
      </c>
      <c r="I250" s="56">
        <f t="shared" si="3"/>
        <v>2.0558483804165008E-2</v>
      </c>
      <c r="J250" s="56">
        <f>H250/'סכום נכסי הקרן'!$C$41</f>
        <v>2.9341301376323699E-4</v>
      </c>
    </row>
    <row r="251" spans="1:10">
      <c r="A251" t="s">
        <v>4230</v>
      </c>
      <c r="B251" t="s">
        <v>4231</v>
      </c>
      <c r="C251" t="s">
        <v>1901</v>
      </c>
      <c r="D251" t="s">
        <v>100</v>
      </c>
      <c r="E251" s="66">
        <v>45223</v>
      </c>
      <c r="F251" s="55">
        <v>5371915.9139099987</v>
      </c>
      <c r="G251" s="55">
        <v>9.9413859999999996</v>
      </c>
      <c r="H251" s="55">
        <v>534.04289876500002</v>
      </c>
      <c r="I251" s="56">
        <f t="shared" si="3"/>
        <v>2.2714856437926504E-3</v>
      </c>
      <c r="J251" s="56">
        <f>H251/'סכום נכסי הקרן'!$C$41</f>
        <v>3.2418900869046733E-5</v>
      </c>
    </row>
    <row r="252" spans="1:10">
      <c r="A252" t="s">
        <v>4104</v>
      </c>
      <c r="B252" t="s">
        <v>4232</v>
      </c>
      <c r="C252" t="s">
        <v>1901</v>
      </c>
      <c r="D252" t="s">
        <v>100</v>
      </c>
      <c r="E252" s="66">
        <v>45222</v>
      </c>
      <c r="F252" s="55">
        <v>78546000</v>
      </c>
      <c r="G252" s="55">
        <v>10.041998</v>
      </c>
      <c r="H252" s="55">
        <v>7887.5875099999994</v>
      </c>
      <c r="I252" s="56">
        <f t="shared" si="3"/>
        <v>3.3548881250094482E-2</v>
      </c>
      <c r="J252" s="56">
        <f>H252/'סכום נכסי הקרן'!$C$41</f>
        <v>4.7881344021979456E-4</v>
      </c>
    </row>
    <row r="253" spans="1:10">
      <c r="A253" t="s">
        <v>4233</v>
      </c>
      <c r="B253" t="s">
        <v>4234</v>
      </c>
      <c r="C253" t="s">
        <v>1901</v>
      </c>
      <c r="D253" t="s">
        <v>100</v>
      </c>
      <c r="E253" s="66">
        <v>45222</v>
      </c>
      <c r="F253" s="55">
        <v>4222159.5077999998</v>
      </c>
      <c r="G253" s="55">
        <v>10.086641999999999</v>
      </c>
      <c r="H253" s="55">
        <v>425.87410870299999</v>
      </c>
      <c r="I253" s="56">
        <f t="shared" si="3"/>
        <v>1.8114030281442517E-3</v>
      </c>
      <c r="J253" s="56">
        <f>H253/'סכום נכסי הקרן'!$C$41</f>
        <v>2.5852549569826857E-5</v>
      </c>
    </row>
    <row r="254" spans="1:10">
      <c r="A254" t="s">
        <v>4235</v>
      </c>
      <c r="B254" t="s">
        <v>4236</v>
      </c>
      <c r="C254" t="s">
        <v>1901</v>
      </c>
      <c r="D254" t="s">
        <v>100</v>
      </c>
      <c r="E254" s="66">
        <v>45224</v>
      </c>
      <c r="F254" s="55">
        <v>9042835.1843839996</v>
      </c>
      <c r="G254" s="55">
        <v>10.130515000000001</v>
      </c>
      <c r="H254" s="55">
        <v>916.08578528600015</v>
      </c>
      <c r="I254" s="56">
        <f t="shared" si="3"/>
        <v>3.8964579710202892E-3</v>
      </c>
      <c r="J254" s="56">
        <f>H254/'סכום נכסי הקרן'!$C$41</f>
        <v>5.5610690319839233E-5</v>
      </c>
    </row>
    <row r="255" spans="1:10">
      <c r="A255" t="s">
        <v>4106</v>
      </c>
      <c r="B255" t="s">
        <v>4237</v>
      </c>
      <c r="C255" t="s">
        <v>1901</v>
      </c>
      <c r="D255" t="s">
        <v>100</v>
      </c>
      <c r="E255" s="66">
        <v>45224</v>
      </c>
      <c r="F255" s="55">
        <v>7912677.0235519996</v>
      </c>
      <c r="G255" s="55">
        <v>10.132744000000001</v>
      </c>
      <c r="H255" s="55">
        <v>801.77129934200002</v>
      </c>
      <c r="I255" s="56">
        <f t="shared" si="3"/>
        <v>3.410235395456008E-3</v>
      </c>
      <c r="J255" s="56">
        <f>H255/'סכום נכסי הקרן'!$C$41</f>
        <v>4.8671266546421845E-5</v>
      </c>
    </row>
    <row r="256" spans="1:10">
      <c r="A256" t="s">
        <v>4106</v>
      </c>
      <c r="B256" t="s">
        <v>4238</v>
      </c>
      <c r="C256" t="s">
        <v>1901</v>
      </c>
      <c r="D256" t="s">
        <v>100</v>
      </c>
      <c r="E256" s="66">
        <v>45224</v>
      </c>
      <c r="F256" s="55">
        <v>8064400</v>
      </c>
      <c r="G256" s="55">
        <v>10.132744000000001</v>
      </c>
      <c r="H256" s="55">
        <v>817.14499999999998</v>
      </c>
      <c r="I256" s="56">
        <f t="shared" si="3"/>
        <v>3.4756255362431423E-3</v>
      </c>
      <c r="J256" s="56">
        <f>H256/'סכום נכסי הקרן'!$C$41</f>
        <v>4.9604522055997331E-5</v>
      </c>
    </row>
    <row r="257" spans="1:10">
      <c r="A257" t="s">
        <v>4239</v>
      </c>
      <c r="B257" t="s">
        <v>4240</v>
      </c>
      <c r="C257" t="s">
        <v>1901</v>
      </c>
      <c r="D257" t="s">
        <v>100</v>
      </c>
      <c r="E257" s="66">
        <v>45225</v>
      </c>
      <c r="F257" s="55">
        <v>263250000</v>
      </c>
      <c r="G257" s="55">
        <v>10.524774000000001</v>
      </c>
      <c r="H257" s="55">
        <f>27706.46665-1456.49</f>
        <v>26249.976649999997</v>
      </c>
      <c r="I257" s="56">
        <f t="shared" si="3"/>
        <v>0.11165104010980451</v>
      </c>
      <c r="J257" s="56">
        <f>H257/'סכום נכסי הקרן'!$C$41</f>
        <v>1.5934963142457455E-3</v>
      </c>
    </row>
    <row r="258" spans="1:10">
      <c r="A258" t="s">
        <v>4241</v>
      </c>
      <c r="B258" t="s">
        <v>4242</v>
      </c>
      <c r="C258" t="s">
        <v>1901</v>
      </c>
      <c r="D258" t="s">
        <v>100</v>
      </c>
      <c r="E258" s="66">
        <v>45260</v>
      </c>
      <c r="F258" s="55">
        <v>1139983.0671059999</v>
      </c>
      <c r="G258" s="55">
        <v>-1.4673970000000001</v>
      </c>
      <c r="H258" s="55">
        <v>-16.728080724999998</v>
      </c>
      <c r="I258" s="56">
        <f t="shared" si="3"/>
        <v>-7.1150829461291069E-5</v>
      </c>
      <c r="J258" s="56">
        <f>H258/'סכום נכסי הקרן'!$C$41</f>
        <v>-1.0154727120373571E-6</v>
      </c>
    </row>
    <row r="259" spans="1:10">
      <c r="A259" t="s">
        <v>4243</v>
      </c>
      <c r="B259" t="s">
        <v>4244</v>
      </c>
      <c r="C259" t="s">
        <v>1901</v>
      </c>
      <c r="D259" t="s">
        <v>100</v>
      </c>
      <c r="E259" s="66">
        <v>45260</v>
      </c>
      <c r="F259" s="55">
        <v>7599887.1140400004</v>
      </c>
      <c r="G259" s="55">
        <v>-1.468316</v>
      </c>
      <c r="H259" s="55">
        <v>-111.590382951</v>
      </c>
      <c r="I259" s="56">
        <f t="shared" si="3"/>
        <v>-4.746359392563706E-4</v>
      </c>
      <c r="J259" s="56">
        <f>H259/'סכום נכסי הקרן'!$C$41</f>
        <v>-6.7740579852169053E-6</v>
      </c>
    </row>
    <row r="260" spans="1:10">
      <c r="A260" t="s">
        <v>4245</v>
      </c>
      <c r="B260" t="s">
        <v>4246</v>
      </c>
      <c r="C260" t="s">
        <v>1901</v>
      </c>
      <c r="D260" t="s">
        <v>100</v>
      </c>
      <c r="E260" s="66">
        <v>45260</v>
      </c>
      <c r="F260" s="55">
        <v>10133182.81872</v>
      </c>
      <c r="G260" s="55">
        <v>-1.46896</v>
      </c>
      <c r="H260" s="55">
        <v>-148.85236824899999</v>
      </c>
      <c r="I260" s="56">
        <f t="shared" si="3"/>
        <v>-6.3312520081074022E-4</v>
      </c>
      <c r="J260" s="56">
        <f>H260/'סכום נכסי הקרן'!$C$41</f>
        <v>-9.0360347109692364E-6</v>
      </c>
    </row>
    <row r="261" spans="1:10">
      <c r="A261" t="s">
        <v>4247</v>
      </c>
      <c r="B261" t="s">
        <v>4248</v>
      </c>
      <c r="C261" t="s">
        <v>1901</v>
      </c>
      <c r="D261" t="s">
        <v>100</v>
      </c>
      <c r="E261" s="66">
        <v>45260</v>
      </c>
      <c r="F261" s="55">
        <v>2026636.5637439999</v>
      </c>
      <c r="G261" s="55">
        <v>-1.47946</v>
      </c>
      <c r="H261" s="55">
        <v>-29.983269371999999</v>
      </c>
      <c r="I261" s="56">
        <f t="shared" si="3"/>
        <v>-1.2753014053733434E-4</v>
      </c>
      <c r="J261" s="56">
        <f>H261/'סכום נכסי הקרן'!$C$41</f>
        <v>-1.8201246374563672E-6</v>
      </c>
    </row>
    <row r="262" spans="1:10">
      <c r="A262" t="s">
        <v>4249</v>
      </c>
      <c r="B262" t="s">
        <v>4250</v>
      </c>
      <c r="C262" t="s">
        <v>1901</v>
      </c>
      <c r="D262" t="s">
        <v>100</v>
      </c>
      <c r="E262" s="66">
        <v>45260</v>
      </c>
      <c r="F262" s="55">
        <v>2533295.70468</v>
      </c>
      <c r="G262" s="55">
        <v>-1.5438559999999999</v>
      </c>
      <c r="H262" s="55">
        <v>-39.110444635</v>
      </c>
      <c r="I262" s="56">
        <f t="shared" si="3"/>
        <v>-1.6635145550328228E-4</v>
      </c>
      <c r="J262" s="56">
        <f>H262/'סכום נכסי הקרן'!$C$41</f>
        <v>-2.3741868499675332E-6</v>
      </c>
    </row>
    <row r="263" spans="1:10">
      <c r="A263" t="s">
        <v>4251</v>
      </c>
      <c r="B263" t="s">
        <v>4252</v>
      </c>
      <c r="C263" t="s">
        <v>1901</v>
      </c>
      <c r="D263" t="s">
        <v>100</v>
      </c>
      <c r="E263" s="66">
        <v>45251</v>
      </c>
      <c r="F263" s="55">
        <v>3039954.8456159998</v>
      </c>
      <c r="G263" s="55">
        <v>-2.105321</v>
      </c>
      <c r="H263" s="55">
        <v>-64.000813899000008</v>
      </c>
      <c r="I263" s="56">
        <f t="shared" si="3"/>
        <v>-2.7221957318188258E-4</v>
      </c>
      <c r="J263" s="56">
        <f>H263/'סכום נכסי הקרן'!$C$41</f>
        <v>-3.8851486390478144E-6</v>
      </c>
    </row>
    <row r="264" spans="1:10">
      <c r="A264" t="s">
        <v>4253</v>
      </c>
      <c r="B264" t="s">
        <v>4254</v>
      </c>
      <c r="C264" t="s">
        <v>1901</v>
      </c>
      <c r="D264" t="s">
        <v>100</v>
      </c>
      <c r="E264" s="66">
        <v>45181</v>
      </c>
      <c r="F264" s="55">
        <v>6333239.2616999997</v>
      </c>
      <c r="G264" s="55">
        <v>-3.9470640000000001</v>
      </c>
      <c r="H264" s="55">
        <v>-249.97698723600001</v>
      </c>
      <c r="I264" s="56">
        <f t="shared" si="3"/>
        <v>-1.063246303055844E-3</v>
      </c>
      <c r="J264" s="56">
        <f>H264/'סכום נכסי הקרן'!$C$41</f>
        <v>-1.5174771890961734E-5</v>
      </c>
    </row>
    <row r="265" spans="1:10">
      <c r="A265" t="s">
        <v>4255</v>
      </c>
      <c r="B265" t="s">
        <v>4256</v>
      </c>
      <c r="C265" t="s">
        <v>1901</v>
      </c>
      <c r="D265" t="s">
        <v>100</v>
      </c>
      <c r="E265" s="66">
        <v>45237</v>
      </c>
      <c r="F265" s="55">
        <v>14946444.657612</v>
      </c>
      <c r="G265" s="55">
        <v>-6.4899829999999996</v>
      </c>
      <c r="H265" s="55">
        <v>-970.02164955000001</v>
      </c>
      <c r="I265" s="56">
        <f t="shared" si="3"/>
        <v>-4.125867521534949E-3</v>
      </c>
      <c r="J265" s="56">
        <f>H265/'סכום נכסי הקרן'!$C$41</f>
        <v>-5.8884849457437653E-5</v>
      </c>
    </row>
    <row r="266" spans="1:10">
      <c r="A266" t="s">
        <v>4257</v>
      </c>
      <c r="B266" t="s">
        <v>4258</v>
      </c>
      <c r="C266" t="s">
        <v>1901</v>
      </c>
      <c r="D266" t="s">
        <v>100</v>
      </c>
      <c r="E266" s="66">
        <v>45231</v>
      </c>
      <c r="F266" s="55">
        <v>3799943.5570200002</v>
      </c>
      <c r="G266" s="55">
        <v>-10.352789</v>
      </c>
      <c r="H266" s="55">
        <v>-393.40014867399998</v>
      </c>
      <c r="I266" s="56">
        <f t="shared" ref="I266:I329" si="4">H266/$H$9</f>
        <v>-1.6732790418997889E-3</v>
      </c>
      <c r="J266" s="56">
        <f>H266/'סכום נכסי הקרן'!$C$41</f>
        <v>-2.3881228364283037E-5</v>
      </c>
    </row>
    <row r="267" spans="1:10">
      <c r="A267" t="s">
        <v>4259</v>
      </c>
      <c r="B267" t="s">
        <v>4260</v>
      </c>
      <c r="C267" t="s">
        <v>1901</v>
      </c>
      <c r="D267" t="s">
        <v>100</v>
      </c>
      <c r="E267" s="66">
        <v>45224</v>
      </c>
      <c r="F267" s="55">
        <v>5066591.4093599999</v>
      </c>
      <c r="G267" s="55">
        <v>-11.477686</v>
      </c>
      <c r="H267" s="55">
        <v>-581.52744697399999</v>
      </c>
      <c r="I267" s="56">
        <f t="shared" si="4"/>
        <v>-2.4734553166563021E-3</v>
      </c>
      <c r="J267" s="56">
        <f>H267/'סכום נכסי הקרן'!$C$41</f>
        <v>-3.5301434959021471E-5</v>
      </c>
    </row>
    <row r="268" spans="1:10" s="73" customFormat="1">
      <c r="A268" s="57" t="s">
        <v>4261</v>
      </c>
      <c r="B268" s="124" t="s">
        <v>4605</v>
      </c>
      <c r="C268" s="124" t="s">
        <v>4605</v>
      </c>
      <c r="D268" s="124" t="s">
        <v>4605</v>
      </c>
      <c r="E268" s="124" t="s">
        <v>4605</v>
      </c>
      <c r="F268" s="124" t="s">
        <v>4605</v>
      </c>
      <c r="G268" s="124" t="s">
        <v>4605</v>
      </c>
      <c r="H268" s="59">
        <f>SUM(H269:H395)</f>
        <v>-7716.7862660170031</v>
      </c>
      <c r="I268" s="58">
        <f t="shared" si="4"/>
        <v>-3.2822399211766655E-2</v>
      </c>
      <c r="J268" s="58">
        <f>H268/'סכום נכסי הקרן'!$C$41</f>
        <v>-4.6844500612994969E-4</v>
      </c>
    </row>
    <row r="269" spans="1:10">
      <c r="A269" t="s">
        <v>4262</v>
      </c>
      <c r="B269" t="s">
        <v>4263</v>
      </c>
      <c r="C269" t="s">
        <v>1901</v>
      </c>
      <c r="D269" t="s">
        <v>107</v>
      </c>
      <c r="E269" s="66">
        <v>45166</v>
      </c>
      <c r="F269" s="55">
        <v>1555789.0711380001</v>
      </c>
      <c r="G269" s="55">
        <v>5.5743410000000004</v>
      </c>
      <c r="H269" s="55">
        <v>86.724988836999998</v>
      </c>
      <c r="I269" s="56">
        <f t="shared" si="4"/>
        <v>3.6887405029985943E-4</v>
      </c>
      <c r="J269" s="56">
        <f>H269/'סכום נכסי הקרן'!$C$41</f>
        <v>5.2646123045127718E-6</v>
      </c>
    </row>
    <row r="270" spans="1:10">
      <c r="A270" t="s">
        <v>4264</v>
      </c>
      <c r="B270" t="s">
        <v>4265</v>
      </c>
      <c r="C270" t="s">
        <v>1901</v>
      </c>
      <c r="D270" t="s">
        <v>107</v>
      </c>
      <c r="E270" s="66">
        <v>45166</v>
      </c>
      <c r="F270" s="55">
        <v>2022525.7924790001</v>
      </c>
      <c r="G270" s="55">
        <v>5.4278130000000004</v>
      </c>
      <c r="H270" s="55">
        <v>109.77892496600001</v>
      </c>
      <c r="I270" s="56">
        <f t="shared" si="4"/>
        <v>4.6693112599740491E-4</v>
      </c>
      <c r="J270" s="56">
        <f>H270/'סכום נכסי הקרן'!$C$41</f>
        <v>6.6640940160676785E-6</v>
      </c>
    </row>
    <row r="271" spans="1:10">
      <c r="A271" t="s">
        <v>4266</v>
      </c>
      <c r="B271" t="s">
        <v>4267</v>
      </c>
      <c r="C271" t="s">
        <v>1901</v>
      </c>
      <c r="D271" t="s">
        <v>107</v>
      </c>
      <c r="E271" s="66">
        <v>45168</v>
      </c>
      <c r="F271" s="55">
        <v>2022525.7924790001</v>
      </c>
      <c r="G271" s="55">
        <v>4.2365430000000002</v>
      </c>
      <c r="H271" s="55">
        <v>85.685178943000011</v>
      </c>
      <c r="I271" s="56">
        <f t="shared" si="4"/>
        <v>3.644513470826524E-4</v>
      </c>
      <c r="J271" s="56">
        <f>H271/'סכום נכסי הקרן'!$C$41</f>
        <v>5.2014909823227481E-6</v>
      </c>
    </row>
    <row r="272" spans="1:10">
      <c r="A272" t="s">
        <v>4268</v>
      </c>
      <c r="B272" t="s">
        <v>4269</v>
      </c>
      <c r="C272" t="s">
        <v>1901</v>
      </c>
      <c r="D272" t="s">
        <v>100</v>
      </c>
      <c r="E272" s="66">
        <v>45166</v>
      </c>
      <c r="F272" s="55">
        <v>7282342.9900660003</v>
      </c>
      <c r="G272" s="55">
        <v>2.4334359999999999</v>
      </c>
      <c r="H272" s="55">
        <v>177.21117647700001</v>
      </c>
      <c r="I272" s="56">
        <f t="shared" si="4"/>
        <v>7.5374589610307998E-4</v>
      </c>
      <c r="J272" s="56">
        <f>H272/'סכום נכסי הקרן'!$C$41</f>
        <v>1.0757546961827561E-5</v>
      </c>
    </row>
    <row r="273" spans="1:10">
      <c r="A273" t="s">
        <v>4270</v>
      </c>
      <c r="B273" t="s">
        <v>4271</v>
      </c>
      <c r="C273" t="s">
        <v>1901</v>
      </c>
      <c r="D273" t="s">
        <v>100</v>
      </c>
      <c r="E273" s="66">
        <v>45167</v>
      </c>
      <c r="F273" s="55">
        <v>5161339.0742830001</v>
      </c>
      <c r="G273" s="55">
        <v>2.709524</v>
      </c>
      <c r="H273" s="55">
        <v>139.84772564799999</v>
      </c>
      <c r="I273" s="56">
        <f t="shared" si="4"/>
        <v>5.9482506341923872E-4</v>
      </c>
      <c r="J273" s="56">
        <f>H273/'סכום נכסי הקרן'!$C$41</f>
        <v>8.489410803942114E-6</v>
      </c>
    </row>
    <row r="274" spans="1:10">
      <c r="A274" t="s">
        <v>4272</v>
      </c>
      <c r="B274" t="s">
        <v>4273</v>
      </c>
      <c r="C274" t="s">
        <v>1901</v>
      </c>
      <c r="D274" t="s">
        <v>102</v>
      </c>
      <c r="E274" s="66">
        <v>45236</v>
      </c>
      <c r="F274" s="55">
        <v>8572735.3001419995</v>
      </c>
      <c r="G274" s="55">
        <v>2.554541</v>
      </c>
      <c r="H274" s="55">
        <v>218.99400414199999</v>
      </c>
      <c r="I274" s="56">
        <f t="shared" si="4"/>
        <v>9.3146400342665209E-4</v>
      </c>
      <c r="J274" s="56">
        <f>H274/'סכום נכסי הקרן'!$C$41</f>
        <v>1.3293959956425126E-5</v>
      </c>
    </row>
    <row r="275" spans="1:10">
      <c r="A275" t="s">
        <v>4274</v>
      </c>
      <c r="B275" t="s">
        <v>4275</v>
      </c>
      <c r="C275" t="s">
        <v>1901</v>
      </c>
      <c r="D275" t="s">
        <v>102</v>
      </c>
      <c r="E275" s="66">
        <v>45259</v>
      </c>
      <c r="F275" s="55">
        <v>15491179.588709002</v>
      </c>
      <c r="G275" s="55">
        <v>0.51429800000000003</v>
      </c>
      <c r="H275" s="55">
        <v>79.670860935000007</v>
      </c>
      <c r="I275" s="56">
        <f t="shared" si="4"/>
        <v>3.3887018676019825E-4</v>
      </c>
      <c r="J275" s="56">
        <f>H275/'סכום נכסי הקרן'!$C$41</f>
        <v>4.8363937593334158E-6</v>
      </c>
    </row>
    <row r="276" spans="1:10">
      <c r="A276" t="s">
        <v>4276</v>
      </c>
      <c r="B276" t="s">
        <v>4277</v>
      </c>
      <c r="C276" t="s">
        <v>1901</v>
      </c>
      <c r="D276" t="s">
        <v>102</v>
      </c>
      <c r="E276" s="66">
        <v>45259</v>
      </c>
      <c r="F276" s="55">
        <v>8175900.3384849997</v>
      </c>
      <c r="G276" s="55">
        <v>0.51928099999999999</v>
      </c>
      <c r="H276" s="55">
        <v>42.455916130999995</v>
      </c>
      <c r="I276" s="56">
        <f t="shared" si="4"/>
        <v>1.8058100614884841E-4</v>
      </c>
      <c r="J276" s="56">
        <f>H276/'סכום נכסי הקרן'!$C$41</f>
        <v>2.577272611504399E-6</v>
      </c>
    </row>
    <row r="277" spans="1:10">
      <c r="A277" t="s">
        <v>4278</v>
      </c>
      <c r="B277" t="s">
        <v>4279</v>
      </c>
      <c r="C277" t="s">
        <v>1901</v>
      </c>
      <c r="D277" t="s">
        <v>104</v>
      </c>
      <c r="E277" s="66">
        <v>45215</v>
      </c>
      <c r="F277" s="55">
        <v>1200508.043661</v>
      </c>
      <c r="G277" s="55">
        <v>4.3419639999999999</v>
      </c>
      <c r="H277" s="55">
        <v>52.125622067999998</v>
      </c>
      <c r="I277" s="56">
        <f t="shared" si="4"/>
        <v>2.2170990846434826E-4</v>
      </c>
      <c r="J277" s="56">
        <f>H277/'סכום נכסי הקרן'!$C$41</f>
        <v>3.164268972525913E-6</v>
      </c>
    </row>
    <row r="278" spans="1:10">
      <c r="A278" t="s">
        <v>4280</v>
      </c>
      <c r="B278" t="s">
        <v>4281</v>
      </c>
      <c r="C278" t="s">
        <v>1901</v>
      </c>
      <c r="D278" t="s">
        <v>104</v>
      </c>
      <c r="E278" s="66">
        <v>45215</v>
      </c>
      <c r="F278" s="55">
        <v>671464.999923</v>
      </c>
      <c r="G278" s="55">
        <v>4.3319080000000003</v>
      </c>
      <c r="H278" s="55">
        <v>29.087243622999999</v>
      </c>
      <c r="I278" s="56">
        <f t="shared" si="4"/>
        <v>1.2371900545805737E-4</v>
      </c>
      <c r="J278" s="56">
        <f>H278/'סכום נכסי הקרן'!$C$41</f>
        <v>1.765731685129654E-6</v>
      </c>
    </row>
    <row r="279" spans="1:10">
      <c r="A279" t="s">
        <v>4282</v>
      </c>
      <c r="B279" t="s">
        <v>4283</v>
      </c>
      <c r="C279" t="s">
        <v>1901</v>
      </c>
      <c r="D279" t="s">
        <v>104</v>
      </c>
      <c r="E279" s="66">
        <v>45167</v>
      </c>
      <c r="F279" s="55">
        <v>4410784.8518559998</v>
      </c>
      <c r="G279" s="55">
        <v>1.3060719999999999</v>
      </c>
      <c r="H279" s="55">
        <v>57.608016817999996</v>
      </c>
      <c r="I279" s="56">
        <f t="shared" si="4"/>
        <v>2.4502859877373686E-4</v>
      </c>
      <c r="J279" s="56">
        <f>H279/'סכום נכסי הקרן'!$C$41</f>
        <v>3.497075966751E-6</v>
      </c>
    </row>
    <row r="280" spans="1:10">
      <c r="A280" t="s">
        <v>4284</v>
      </c>
      <c r="B280" t="s">
        <v>4285</v>
      </c>
      <c r="C280" t="s">
        <v>1901</v>
      </c>
      <c r="D280" t="s">
        <v>100</v>
      </c>
      <c r="E280" s="66">
        <v>45127</v>
      </c>
      <c r="F280" s="55">
        <v>4335040.6616939995</v>
      </c>
      <c r="G280" s="55">
        <v>-4.0532329999999996</v>
      </c>
      <c r="H280" s="55">
        <v>-175.70929477699997</v>
      </c>
      <c r="I280" s="56">
        <f t="shared" si="4"/>
        <v>-7.4735782741400226E-4</v>
      </c>
      <c r="J280" s="56">
        <f>H280/'סכום נכסי הקרן'!$C$41</f>
        <v>-1.0666375720599687E-5</v>
      </c>
    </row>
    <row r="281" spans="1:10">
      <c r="A281" t="s">
        <v>4286</v>
      </c>
      <c r="B281" t="s">
        <v>4287</v>
      </c>
      <c r="C281" t="s">
        <v>1901</v>
      </c>
      <c r="D281" t="s">
        <v>100</v>
      </c>
      <c r="E281" s="66">
        <v>45127</v>
      </c>
      <c r="F281" s="55">
        <v>11280613.802152</v>
      </c>
      <c r="G281" s="55">
        <v>-4.0279160000000003</v>
      </c>
      <c r="H281" s="55">
        <v>-454.37363434299994</v>
      </c>
      <c r="I281" s="56">
        <f t="shared" si="4"/>
        <v>-1.9326222476037111E-3</v>
      </c>
      <c r="J281" s="56">
        <f>H281/'סכום נכסי הקרן'!$C$41</f>
        <v>-2.7582604025516898E-5</v>
      </c>
    </row>
    <row r="282" spans="1:10">
      <c r="A282" t="s">
        <v>4288</v>
      </c>
      <c r="B282" t="s">
        <v>4289</v>
      </c>
      <c r="C282" t="s">
        <v>1901</v>
      </c>
      <c r="D282" t="s">
        <v>100</v>
      </c>
      <c r="E282" s="66">
        <v>45127</v>
      </c>
      <c r="F282" s="55">
        <v>9840058.8402609993</v>
      </c>
      <c r="G282" s="55">
        <v>-4.0217799999999997</v>
      </c>
      <c r="H282" s="55">
        <v>-395.745544978</v>
      </c>
      <c r="I282" s="56">
        <f t="shared" si="4"/>
        <v>-1.6832548959854075E-3</v>
      </c>
      <c r="J282" s="56">
        <f>H282/'סכום נכסי הקרן'!$C$41</f>
        <v>-2.4023604885820615E-5</v>
      </c>
    </row>
    <row r="283" spans="1:10">
      <c r="A283" t="s">
        <v>4290</v>
      </c>
      <c r="B283" t="s">
        <v>4291</v>
      </c>
      <c r="C283" t="s">
        <v>1901</v>
      </c>
      <c r="D283" t="s">
        <v>100</v>
      </c>
      <c r="E283" s="66">
        <v>45168</v>
      </c>
      <c r="F283" s="55">
        <v>3223078.5588799999</v>
      </c>
      <c r="G283" s="55">
        <v>1.343831</v>
      </c>
      <c r="H283" s="55">
        <v>43.312717088000007</v>
      </c>
      <c r="I283" s="56">
        <f t="shared" si="4"/>
        <v>1.8422530341019957E-4</v>
      </c>
      <c r="J283" s="56">
        <f>H283/'סכום נכסי הקרן'!$C$41</f>
        <v>2.6292844355614595E-6</v>
      </c>
    </row>
    <row r="284" spans="1:10">
      <c r="A284" t="s">
        <v>4292</v>
      </c>
      <c r="B284" t="s">
        <v>4293</v>
      </c>
      <c r="C284" t="s">
        <v>1901</v>
      </c>
      <c r="D284" t="s">
        <v>100</v>
      </c>
      <c r="E284" s="66">
        <v>45166</v>
      </c>
      <c r="F284" s="55">
        <v>6446157.1177599998</v>
      </c>
      <c r="G284" s="55">
        <v>1.404498</v>
      </c>
      <c r="H284" s="55">
        <v>90.536121473000009</v>
      </c>
      <c r="I284" s="56">
        <f t="shared" si="4"/>
        <v>3.8508423320704396E-4</v>
      </c>
      <c r="J284" s="56">
        <f>H284/'סכום נכסי הקרן'!$C$41</f>
        <v>5.4959658744431923E-6</v>
      </c>
    </row>
    <row r="285" spans="1:10">
      <c r="A285" t="s">
        <v>4294</v>
      </c>
      <c r="B285" t="s">
        <v>4295</v>
      </c>
      <c r="C285" t="s">
        <v>1901</v>
      </c>
      <c r="D285" t="s">
        <v>100</v>
      </c>
      <c r="E285" s="66">
        <v>45166</v>
      </c>
      <c r="F285" s="55">
        <v>1933847.1353279999</v>
      </c>
      <c r="G285" s="55">
        <v>1.4403109999999999</v>
      </c>
      <c r="H285" s="55">
        <v>27.853416250999999</v>
      </c>
      <c r="I285" s="56">
        <f t="shared" si="4"/>
        <v>1.1847107281276313E-4</v>
      </c>
      <c r="J285" s="56">
        <f>H285/'סכום נכסי הקרן'!$C$41</f>
        <v>1.6908325948976055E-6</v>
      </c>
    </row>
    <row r="286" spans="1:10">
      <c r="A286" t="s">
        <v>4296</v>
      </c>
      <c r="B286" t="s">
        <v>4297</v>
      </c>
      <c r="C286" t="s">
        <v>1901</v>
      </c>
      <c r="D286" t="s">
        <v>100</v>
      </c>
      <c r="E286" s="66">
        <v>45168</v>
      </c>
      <c r="F286" s="55">
        <v>2578462.8471039999</v>
      </c>
      <c r="G286" s="55">
        <v>1.4437530000000001</v>
      </c>
      <c r="H286" s="55">
        <v>37.226645349000002</v>
      </c>
      <c r="I286" s="56">
        <f t="shared" si="4"/>
        <v>1.5833894743729865E-4</v>
      </c>
      <c r="J286" s="56">
        <f>H286/'סכום נכסי הקרן'!$C$41</f>
        <v>2.2598314256163362E-6</v>
      </c>
    </row>
    <row r="287" spans="1:10">
      <c r="A287" t="s">
        <v>4298</v>
      </c>
      <c r="B287" t="s">
        <v>4299</v>
      </c>
      <c r="C287" t="s">
        <v>1901</v>
      </c>
      <c r="D287" t="s">
        <v>100</v>
      </c>
      <c r="E287" s="66">
        <v>45189</v>
      </c>
      <c r="F287" s="55">
        <v>2417308.91916</v>
      </c>
      <c r="G287" s="55">
        <v>2.8150200000000001</v>
      </c>
      <c r="H287" s="55">
        <v>68.047741352000003</v>
      </c>
      <c r="I287" s="56">
        <f t="shared" si="4"/>
        <v>2.8943268027911771E-4</v>
      </c>
      <c r="J287" s="56">
        <f>H287/'סכום נכסי הקרן'!$C$41</f>
        <v>4.1308160568272286E-6</v>
      </c>
    </row>
    <row r="288" spans="1:10">
      <c r="A288" t="s">
        <v>4300</v>
      </c>
      <c r="B288" t="s">
        <v>4301</v>
      </c>
      <c r="C288" t="s">
        <v>1901</v>
      </c>
      <c r="D288" t="s">
        <v>100</v>
      </c>
      <c r="E288" s="66">
        <v>45189</v>
      </c>
      <c r="F288" s="55">
        <v>2417308.91916</v>
      </c>
      <c r="G288" s="55">
        <v>2.851823</v>
      </c>
      <c r="H288" s="55">
        <v>68.937383315000005</v>
      </c>
      <c r="I288" s="56">
        <f t="shared" si="4"/>
        <v>2.9321666271150889E-4</v>
      </c>
      <c r="J288" s="56">
        <f>H288/'סכום נכסי הקרן'!$C$41</f>
        <v>4.1848214834963929E-6</v>
      </c>
    </row>
    <row r="289" spans="1:10">
      <c r="A289" t="s">
        <v>4302</v>
      </c>
      <c r="B289" t="s">
        <v>4303</v>
      </c>
      <c r="C289" t="s">
        <v>1901</v>
      </c>
      <c r="D289" t="s">
        <v>100</v>
      </c>
      <c r="E289" s="66">
        <v>45195</v>
      </c>
      <c r="F289" s="55">
        <v>2417308.91916</v>
      </c>
      <c r="G289" s="55">
        <v>3.4983240000000002</v>
      </c>
      <c r="H289" s="55">
        <v>84.565287991999995</v>
      </c>
      <c r="I289" s="56">
        <f t="shared" si="4"/>
        <v>3.5968802896028332E-4</v>
      </c>
      <c r="J289" s="56">
        <f>H289/'סכום נכסי הקרן'!$C$41</f>
        <v>5.1335083655543752E-6</v>
      </c>
    </row>
    <row r="290" spans="1:10">
      <c r="A290" t="s">
        <v>4304</v>
      </c>
      <c r="B290" t="s">
        <v>4305</v>
      </c>
      <c r="C290" t="s">
        <v>1901</v>
      </c>
      <c r="D290" t="s">
        <v>100</v>
      </c>
      <c r="E290" s="66">
        <v>45196</v>
      </c>
      <c r="F290" s="55">
        <v>2417308.91916</v>
      </c>
      <c r="G290" s="55">
        <v>3.7793299999999999</v>
      </c>
      <c r="H290" s="55">
        <v>91.358091356999992</v>
      </c>
      <c r="I290" s="56">
        <f t="shared" si="4"/>
        <v>3.8858038079266603E-4</v>
      </c>
      <c r="J290" s="56">
        <f>H290/'סכום נכסי הקרן'!$C$41</f>
        <v>5.5458632895167018E-6</v>
      </c>
    </row>
    <row r="291" spans="1:10">
      <c r="A291" t="s">
        <v>4306</v>
      </c>
      <c r="B291" t="s">
        <v>4307</v>
      </c>
      <c r="C291" t="s">
        <v>1901</v>
      </c>
      <c r="D291" t="s">
        <v>100</v>
      </c>
      <c r="E291" s="66">
        <v>45211</v>
      </c>
      <c r="F291" s="55">
        <v>3625963.3787400001</v>
      </c>
      <c r="G291" s="55">
        <v>3.9561730000000002</v>
      </c>
      <c r="H291" s="55">
        <v>143.44938771800003</v>
      </c>
      <c r="I291" s="56">
        <f t="shared" si="4"/>
        <v>6.1014428909327511E-4</v>
      </c>
      <c r="J291" s="56">
        <f>H291/'סכום נכסי הקרן'!$C$41</f>
        <v>8.7080485311381031E-6</v>
      </c>
    </row>
    <row r="292" spans="1:10">
      <c r="A292" t="s">
        <v>4308</v>
      </c>
      <c r="B292" t="s">
        <v>4309</v>
      </c>
      <c r="C292" t="s">
        <v>1901</v>
      </c>
      <c r="D292" t="s">
        <v>100</v>
      </c>
      <c r="E292" s="66">
        <v>45201</v>
      </c>
      <c r="F292" s="55">
        <v>2417308.91916</v>
      </c>
      <c r="G292" s="55">
        <v>4.054138</v>
      </c>
      <c r="H292" s="55">
        <v>98.001049223999999</v>
      </c>
      <c r="I292" s="56">
        <f t="shared" si="4"/>
        <v>4.1683538326925526E-4</v>
      </c>
      <c r="J292" s="56">
        <f>H292/'סכום נכסי הקרן'!$C$41</f>
        <v>5.9491218911488028E-6</v>
      </c>
    </row>
    <row r="293" spans="1:10">
      <c r="A293" t="s">
        <v>4310</v>
      </c>
      <c r="B293" t="s">
        <v>4311</v>
      </c>
      <c r="C293" t="s">
        <v>1901</v>
      </c>
      <c r="D293" t="s">
        <v>100</v>
      </c>
      <c r="E293" s="66">
        <v>45201</v>
      </c>
      <c r="F293" s="55">
        <v>2417308.91916</v>
      </c>
      <c r="G293" s="55">
        <v>4.1063049999999999</v>
      </c>
      <c r="H293" s="55">
        <v>99.262074310000003</v>
      </c>
      <c r="I293" s="56">
        <f t="shared" si="4"/>
        <v>4.2219899803865946E-4</v>
      </c>
      <c r="J293" s="56">
        <f>H293/'סכום נכסי הקרן'!$C$41</f>
        <v>6.0256720097833811E-6</v>
      </c>
    </row>
    <row r="294" spans="1:10">
      <c r="A294" t="s">
        <v>4312</v>
      </c>
      <c r="B294" t="s">
        <v>4313</v>
      </c>
      <c r="C294" t="s">
        <v>1901</v>
      </c>
      <c r="D294" t="s">
        <v>100</v>
      </c>
      <c r="E294" s="66">
        <v>45229</v>
      </c>
      <c r="F294" s="55">
        <v>3867694.2706559999</v>
      </c>
      <c r="G294" s="55">
        <v>4.6035870000000001</v>
      </c>
      <c r="H294" s="55">
        <v>178.05265201900002</v>
      </c>
      <c r="I294" s="56">
        <f t="shared" si="4"/>
        <v>7.573250086007386E-4</v>
      </c>
      <c r="J294" s="56">
        <f>H294/'סכום נכסי הקרן'!$C$41</f>
        <v>1.0808628461540245E-5</v>
      </c>
    </row>
    <row r="295" spans="1:10">
      <c r="A295" t="s">
        <v>4314</v>
      </c>
      <c r="B295" t="s">
        <v>4315</v>
      </c>
      <c r="C295" t="s">
        <v>1901</v>
      </c>
      <c r="D295" t="s">
        <v>107</v>
      </c>
      <c r="E295" s="66">
        <v>45176</v>
      </c>
      <c r="F295" s="55">
        <v>3647173.991742</v>
      </c>
      <c r="G295" s="55">
        <v>-6.705667</v>
      </c>
      <c r="H295" s="55">
        <v>-244.567354408</v>
      </c>
      <c r="I295" s="56">
        <f t="shared" si="4"/>
        <v>-1.040237096613051E-3</v>
      </c>
      <c r="J295" s="56">
        <f>H295/'סכום נכסי הקרן'!$C$41</f>
        <v>-1.4846381885599926E-5</v>
      </c>
    </row>
    <row r="296" spans="1:10">
      <c r="A296" t="s">
        <v>4316</v>
      </c>
      <c r="B296" t="s">
        <v>4317</v>
      </c>
      <c r="C296" t="s">
        <v>1901</v>
      </c>
      <c r="D296" t="s">
        <v>107</v>
      </c>
      <c r="E296" s="66">
        <v>45161</v>
      </c>
      <c r="F296" s="55">
        <v>20818347.947756</v>
      </c>
      <c r="G296" s="55">
        <v>-5.8817110000000001</v>
      </c>
      <c r="H296" s="55">
        <v>-1224.4750368510001</v>
      </c>
      <c r="I296" s="56">
        <f t="shared" si="4"/>
        <v>-5.2081536405063954E-3</v>
      </c>
      <c r="J296" s="56">
        <f>H296/'סכום נכסי הקרן'!$C$41</f>
        <v>-7.4331359761723535E-5</v>
      </c>
    </row>
    <row r="297" spans="1:10">
      <c r="A297" t="s">
        <v>4318</v>
      </c>
      <c r="B297" t="s">
        <v>4319</v>
      </c>
      <c r="C297" t="s">
        <v>1901</v>
      </c>
      <c r="D297" t="s">
        <v>107</v>
      </c>
      <c r="E297" s="66">
        <v>45180</v>
      </c>
      <c r="F297" s="55">
        <v>1915556.5334509998</v>
      </c>
      <c r="G297" s="55">
        <v>-5.6458250000000003</v>
      </c>
      <c r="H297" s="55">
        <v>-108.14896674800001</v>
      </c>
      <c r="I297" s="56">
        <f t="shared" si="4"/>
        <v>-4.5999829962572038E-4</v>
      </c>
      <c r="J297" s="56">
        <f>H297/'סכום נכסי הקרן'!$C$41</f>
        <v>-6.5651479313763024E-6</v>
      </c>
    </row>
    <row r="298" spans="1:10">
      <c r="A298" t="s">
        <v>4320</v>
      </c>
      <c r="B298" t="s">
        <v>4321</v>
      </c>
      <c r="C298" t="s">
        <v>1901</v>
      </c>
      <c r="D298" t="s">
        <v>107</v>
      </c>
      <c r="E298" s="66">
        <v>45267</v>
      </c>
      <c r="F298" s="55">
        <v>2249923.6546729999</v>
      </c>
      <c r="G298" s="55">
        <v>-3.7832910000000002</v>
      </c>
      <c r="H298" s="55">
        <v>-85.121152765999994</v>
      </c>
      <c r="I298" s="56">
        <f t="shared" si="4"/>
        <v>-3.6205233126062469E-4</v>
      </c>
      <c r="J298" s="56">
        <f>H298/'סכום נכסי הקרן'!$C$41</f>
        <v>-5.1672519562782184E-6</v>
      </c>
    </row>
    <row r="299" spans="1:10">
      <c r="A299" t="s">
        <v>4322</v>
      </c>
      <c r="B299" t="s">
        <v>4323</v>
      </c>
      <c r="C299" t="s">
        <v>1901</v>
      </c>
      <c r="D299" t="s">
        <v>100</v>
      </c>
      <c r="E299" s="66">
        <v>45127</v>
      </c>
      <c r="F299" s="55">
        <v>16768780.206867002</v>
      </c>
      <c r="G299" s="55">
        <v>1.081108</v>
      </c>
      <c r="H299" s="55">
        <v>181.28858078100001</v>
      </c>
      <c r="I299" s="56">
        <f t="shared" si="4"/>
        <v>7.7108863272946828E-4</v>
      </c>
      <c r="J299" s="56">
        <f>H299/'סכום נכסי הקרן'!$C$41</f>
        <v>1.1005064466956989E-5</v>
      </c>
    </row>
    <row r="300" spans="1:10">
      <c r="A300" t="s">
        <v>4324</v>
      </c>
      <c r="B300" t="s">
        <v>4325</v>
      </c>
      <c r="C300" t="s">
        <v>1901</v>
      </c>
      <c r="D300" t="s">
        <v>100</v>
      </c>
      <c r="E300" s="66">
        <v>45127</v>
      </c>
      <c r="F300" s="55">
        <v>6962553.4471380003</v>
      </c>
      <c r="G300" s="55">
        <v>1.0584519999999999</v>
      </c>
      <c r="H300" s="55">
        <v>73.695273908000004</v>
      </c>
      <c r="I300" s="56">
        <f t="shared" si="4"/>
        <v>3.1345376389144857E-4</v>
      </c>
      <c r="J300" s="56">
        <f>H300/'סכום נכסי הקרן'!$C$41</f>
        <v>4.4736476879772267E-6</v>
      </c>
    </row>
    <row r="301" spans="1:10">
      <c r="A301" t="s">
        <v>4326</v>
      </c>
      <c r="B301" t="s">
        <v>4327</v>
      </c>
      <c r="C301" t="s">
        <v>1901</v>
      </c>
      <c r="D301" t="s">
        <v>100</v>
      </c>
      <c r="E301" s="66">
        <v>45127</v>
      </c>
      <c r="F301" s="55">
        <v>5220081.6181340003</v>
      </c>
      <c r="G301" s="55">
        <v>1.0237130000000001</v>
      </c>
      <c r="H301" s="55">
        <v>53.438641878000006</v>
      </c>
      <c r="I301" s="56">
        <f t="shared" si="4"/>
        <v>2.2729467638341912E-4</v>
      </c>
      <c r="J301" s="56">
        <f>H301/'סכום נכסי הקרן'!$C$41</f>
        <v>3.2439754140082774E-6</v>
      </c>
    </row>
    <row r="302" spans="1:10">
      <c r="A302" t="s">
        <v>4328</v>
      </c>
      <c r="B302" t="s">
        <v>4329</v>
      </c>
      <c r="C302" t="s">
        <v>1901</v>
      </c>
      <c r="D302" t="s">
        <v>100</v>
      </c>
      <c r="E302" s="66">
        <v>45267</v>
      </c>
      <c r="F302" s="55">
        <v>2513870.8066110001</v>
      </c>
      <c r="G302" s="55">
        <v>-2.7613349999999999</v>
      </c>
      <c r="H302" s="55">
        <v>-69.416401424</v>
      </c>
      <c r="I302" s="56">
        <f t="shared" si="4"/>
        <v>-2.9525410719438927E-4</v>
      </c>
      <c r="J302" s="56">
        <f>H302/'סכום נכסי הקרן'!$C$41</f>
        <v>-4.2139001223586666E-6</v>
      </c>
    </row>
    <row r="303" spans="1:10">
      <c r="A303" t="s">
        <v>4330</v>
      </c>
      <c r="B303" t="s">
        <v>4331</v>
      </c>
      <c r="C303" t="s">
        <v>1901</v>
      </c>
      <c r="D303" t="s">
        <v>102</v>
      </c>
      <c r="E303" s="66">
        <v>45195</v>
      </c>
      <c r="F303" s="55">
        <v>4863658.5429370003</v>
      </c>
      <c r="G303" s="55">
        <v>-3.9586079999999999</v>
      </c>
      <c r="H303" s="55">
        <v>-192.53316335600002</v>
      </c>
      <c r="I303" s="56">
        <f t="shared" si="4"/>
        <v>-8.1891607870547588E-4</v>
      </c>
      <c r="J303" s="56">
        <f>H303/'סכום נכסי הקרן'!$C$41</f>
        <v>-1.168766320323032E-5</v>
      </c>
    </row>
    <row r="304" spans="1:10">
      <c r="A304" t="s">
        <v>4332</v>
      </c>
      <c r="B304" t="s">
        <v>4333</v>
      </c>
      <c r="C304" t="s">
        <v>1901</v>
      </c>
      <c r="D304" t="s">
        <v>102</v>
      </c>
      <c r="E304" s="66">
        <v>45195</v>
      </c>
      <c r="F304" s="55">
        <v>4864798.3738580002</v>
      </c>
      <c r="G304" s="55">
        <v>-3.93425</v>
      </c>
      <c r="H304" s="55">
        <v>-191.393332434</v>
      </c>
      <c r="I304" s="56">
        <f t="shared" si="4"/>
        <v>-8.1406794837425827E-4</v>
      </c>
      <c r="J304" s="56">
        <f>H304/'סכום נכסי הקרן'!$C$41</f>
        <v>-1.1618470136993046E-5</v>
      </c>
    </row>
    <row r="305" spans="1:10">
      <c r="A305" t="s">
        <v>4334</v>
      </c>
      <c r="B305" t="s">
        <v>4335</v>
      </c>
      <c r="C305" t="s">
        <v>1901</v>
      </c>
      <c r="D305" t="s">
        <v>102</v>
      </c>
      <c r="E305" s="66">
        <v>45210</v>
      </c>
      <c r="F305" s="55">
        <v>4848543.3639749996</v>
      </c>
      <c r="G305" s="55">
        <v>-3.9090379999999998</v>
      </c>
      <c r="H305" s="55">
        <v>-189.53142119399999</v>
      </c>
      <c r="I305" s="56">
        <f t="shared" si="4"/>
        <v>-8.0614853841401597E-4</v>
      </c>
      <c r="J305" s="56">
        <f>H305/'סכום נכסי הקרן'!$C$41</f>
        <v>-1.1505443419371461E-5</v>
      </c>
    </row>
    <row r="306" spans="1:10">
      <c r="A306" t="s">
        <v>4336</v>
      </c>
      <c r="B306" t="s">
        <v>4337</v>
      </c>
      <c r="C306" t="s">
        <v>1901</v>
      </c>
      <c r="D306" t="s">
        <v>102</v>
      </c>
      <c r="E306" s="66">
        <v>45232</v>
      </c>
      <c r="F306" s="55">
        <v>6088406.8683140008</v>
      </c>
      <c r="G306" s="55">
        <v>-3.938898</v>
      </c>
      <c r="H306" s="55">
        <v>-239.81614001299999</v>
      </c>
      <c r="I306" s="56">
        <f t="shared" si="4"/>
        <v>-1.0200283918183964E-3</v>
      </c>
      <c r="J306" s="56">
        <f>H306/'סכום נכסי הקרן'!$C$41</f>
        <v>-1.4557960957552213E-5</v>
      </c>
    </row>
    <row r="307" spans="1:10">
      <c r="A307" t="s">
        <v>4338</v>
      </c>
      <c r="B307" t="s">
        <v>4339</v>
      </c>
      <c r="C307" t="s">
        <v>1901</v>
      </c>
      <c r="D307" t="s">
        <v>102</v>
      </c>
      <c r="E307" s="66">
        <v>45232</v>
      </c>
      <c r="F307" s="55">
        <v>3267837.2578699999</v>
      </c>
      <c r="G307" s="55">
        <v>-3.8902739999999998</v>
      </c>
      <c r="H307" s="55">
        <v>-127.12782160299999</v>
      </c>
      <c r="I307" s="56">
        <f t="shared" si="4"/>
        <v>-5.4072251941864578E-4</v>
      </c>
      <c r="J307" s="56">
        <f>H307/'סכום נכסי הקרן'!$C$41</f>
        <v>-7.7172531565840907E-6</v>
      </c>
    </row>
    <row r="308" spans="1:10">
      <c r="A308" t="s">
        <v>4338</v>
      </c>
      <c r="B308" t="s">
        <v>4340</v>
      </c>
      <c r="C308" t="s">
        <v>1901</v>
      </c>
      <c r="D308" t="s">
        <v>102</v>
      </c>
      <c r="E308" s="66">
        <v>45232</v>
      </c>
      <c r="F308" s="55">
        <v>8039242.0507169999</v>
      </c>
      <c r="G308" s="55">
        <v>-3.8902739999999998</v>
      </c>
      <c r="H308" s="55">
        <v>-312.74853927499998</v>
      </c>
      <c r="I308" s="56">
        <f t="shared" si="4"/>
        <v>-1.3302373624349793E-3</v>
      </c>
      <c r="J308" s="56">
        <f>H308/'סכום נכסי הקרן'!$C$41</f>
        <v>-1.8985298587701919E-5</v>
      </c>
    </row>
    <row r="309" spans="1:10">
      <c r="A309" t="s">
        <v>4341</v>
      </c>
      <c r="B309" t="s">
        <v>4342</v>
      </c>
      <c r="C309" t="s">
        <v>1901</v>
      </c>
      <c r="D309" t="s">
        <v>102</v>
      </c>
      <c r="E309" s="66">
        <v>45181</v>
      </c>
      <c r="F309" s="55">
        <v>13558117.839102002</v>
      </c>
      <c r="G309" s="55">
        <v>-2.554996</v>
      </c>
      <c r="H309" s="55">
        <v>-346.40935288700001</v>
      </c>
      <c r="I309" s="56">
        <f t="shared" si="4"/>
        <v>-1.4734094841032121E-3</v>
      </c>
      <c r="J309" s="56">
        <f>H309/'סכום נכסי הקרן'!$C$41</f>
        <v>-2.1028667354859853E-5</v>
      </c>
    </row>
    <row r="310" spans="1:10">
      <c r="A310" t="s">
        <v>4343</v>
      </c>
      <c r="B310" t="s">
        <v>4344</v>
      </c>
      <c r="C310" t="s">
        <v>1901</v>
      </c>
      <c r="D310" t="s">
        <v>102</v>
      </c>
      <c r="E310" s="66">
        <v>45181</v>
      </c>
      <c r="F310" s="55">
        <v>4931136.5335020004</v>
      </c>
      <c r="G310" s="55">
        <v>-2.5360309999999999</v>
      </c>
      <c r="H310" s="55">
        <v>-125.05517279</v>
      </c>
      <c r="I310" s="56">
        <f t="shared" si="4"/>
        <v>-5.3190676316715215E-4</v>
      </c>
      <c r="J310" s="56">
        <f>H310/'סכום נכסי הקרן'!$C$41</f>
        <v>-7.5914336829792902E-6</v>
      </c>
    </row>
    <row r="311" spans="1:10">
      <c r="A311" t="s">
        <v>4345</v>
      </c>
      <c r="B311" t="s">
        <v>4346</v>
      </c>
      <c r="C311" t="s">
        <v>1901</v>
      </c>
      <c r="D311" t="s">
        <v>102</v>
      </c>
      <c r="E311" s="66">
        <v>45176</v>
      </c>
      <c r="F311" s="55">
        <v>22191140.248587999</v>
      </c>
      <c r="G311" s="55">
        <v>-2.5915659999999998</v>
      </c>
      <c r="H311" s="55">
        <v>-575.09811021099995</v>
      </c>
      <c r="I311" s="56">
        <f t="shared" si="4"/>
        <v>-2.446108925214649E-3</v>
      </c>
      <c r="J311" s="56">
        <f>H311/'סכום נכסי הקרן'!$C$41</f>
        <v>-3.4911144157186214E-5</v>
      </c>
    </row>
    <row r="312" spans="1:10">
      <c r="A312" t="s">
        <v>4347</v>
      </c>
      <c r="B312" t="s">
        <v>4348</v>
      </c>
      <c r="C312" t="s">
        <v>1901</v>
      </c>
      <c r="D312" t="s">
        <v>102</v>
      </c>
      <c r="E312" s="66">
        <v>45181</v>
      </c>
      <c r="F312" s="55">
        <v>16271792.971852999</v>
      </c>
      <c r="G312" s="55">
        <v>-2.5265520000000001</v>
      </c>
      <c r="H312" s="55">
        <v>-411.11528493099996</v>
      </c>
      <c r="I312" s="56">
        <f t="shared" si="4"/>
        <v>-1.7486281904020204E-3</v>
      </c>
      <c r="J312" s="56">
        <f>H312/'סכום נכסי הקרן'!$C$41</f>
        <v>-2.4956619962084348E-5</v>
      </c>
    </row>
    <row r="313" spans="1:10">
      <c r="A313" t="s">
        <v>4349</v>
      </c>
      <c r="B313" t="s">
        <v>4350</v>
      </c>
      <c r="C313" t="s">
        <v>1901</v>
      </c>
      <c r="D313" t="s">
        <v>102</v>
      </c>
      <c r="E313" s="66">
        <v>45176</v>
      </c>
      <c r="F313" s="55">
        <v>7014930.0594899999</v>
      </c>
      <c r="G313" s="55">
        <v>-2.5725989999999999</v>
      </c>
      <c r="H313" s="55">
        <v>-180.46605339600001</v>
      </c>
      <c r="I313" s="56">
        <f t="shared" si="4"/>
        <v>-7.6759011388206021E-4</v>
      </c>
      <c r="J313" s="56">
        <f>H313/'סכום נכסי הקרן'!$C$41</f>
        <v>-1.0955133208966187E-5</v>
      </c>
    </row>
    <row r="314" spans="1:10">
      <c r="A314" t="s">
        <v>4351</v>
      </c>
      <c r="B314" t="s">
        <v>4352</v>
      </c>
      <c r="C314" t="s">
        <v>1901</v>
      </c>
      <c r="D314" t="s">
        <v>102</v>
      </c>
      <c r="E314" s="66">
        <v>45176</v>
      </c>
      <c r="F314" s="55">
        <v>7014676.5067379996</v>
      </c>
      <c r="G314" s="55">
        <v>-2.5725989999999999</v>
      </c>
      <c r="H314" s="55">
        <v>-180.459530406</v>
      </c>
      <c r="I314" s="56">
        <f t="shared" si="4"/>
        <v>-7.675623691481186E-4</v>
      </c>
      <c r="J314" s="56">
        <f>H314/'סכום נכסי הקרן'!$C$41</f>
        <v>-1.0954737232974989E-5</v>
      </c>
    </row>
    <row r="315" spans="1:10">
      <c r="A315" t="s">
        <v>4353</v>
      </c>
      <c r="B315" t="s">
        <v>4354</v>
      </c>
      <c r="C315" t="s">
        <v>1901</v>
      </c>
      <c r="D315" t="s">
        <v>102</v>
      </c>
      <c r="E315" s="66">
        <v>45175</v>
      </c>
      <c r="F315" s="55">
        <v>6179534.4623480001</v>
      </c>
      <c r="G315" s="55">
        <v>-2.3767309999999999</v>
      </c>
      <c r="H315" s="55">
        <v>-146.87092269800002</v>
      </c>
      <c r="I315" s="56">
        <f t="shared" si="4"/>
        <v>-6.246973663924535E-4</v>
      </c>
      <c r="J315" s="56">
        <f>H315/'סכום נכסי הקרן'!$C$41</f>
        <v>-8.9157517017880806E-6</v>
      </c>
    </row>
    <row r="316" spans="1:10">
      <c r="A316" t="s">
        <v>4355</v>
      </c>
      <c r="B316" t="s">
        <v>4356</v>
      </c>
      <c r="C316" t="s">
        <v>1901</v>
      </c>
      <c r="D316" t="s">
        <v>102</v>
      </c>
      <c r="E316" s="66">
        <v>45183</v>
      </c>
      <c r="F316" s="55">
        <v>6772462.0227469988</v>
      </c>
      <c r="G316" s="55">
        <v>-2.4464760000000001</v>
      </c>
      <c r="H316" s="55">
        <v>-165.68668137899999</v>
      </c>
      <c r="I316" s="56">
        <f t="shared" si="4"/>
        <v>-7.0472787671249713E-4</v>
      </c>
      <c r="J316" s="56">
        <f>H316/'סכום נכסי הקרן'!$C$41</f>
        <v>-1.0057956226678995E-5</v>
      </c>
    </row>
    <row r="317" spans="1:10">
      <c r="A317" t="s">
        <v>4355</v>
      </c>
      <c r="B317" t="s">
        <v>4357</v>
      </c>
      <c r="C317" t="s">
        <v>1901</v>
      </c>
      <c r="D317" t="s">
        <v>102</v>
      </c>
      <c r="E317" s="66">
        <v>45183</v>
      </c>
      <c r="F317" s="55">
        <v>35220768.641852997</v>
      </c>
      <c r="G317" s="55">
        <v>-2.4464760000000001</v>
      </c>
      <c r="H317" s="55">
        <v>-861.66777463200003</v>
      </c>
      <c r="I317" s="56">
        <f t="shared" si="4"/>
        <v>-3.6649976702651061E-3</v>
      </c>
      <c r="J317" s="56">
        <f>H317/'סכום נכסי הקרן'!$C$41</f>
        <v>-5.2307262642095571E-5</v>
      </c>
    </row>
    <row r="318" spans="1:10">
      <c r="A318" t="s">
        <v>4358</v>
      </c>
      <c r="B318" t="s">
        <v>4359</v>
      </c>
      <c r="C318" t="s">
        <v>1901</v>
      </c>
      <c r="D318" t="s">
        <v>102</v>
      </c>
      <c r="E318" s="66">
        <v>45183</v>
      </c>
      <c r="F318" s="55">
        <v>4403505.3896260001</v>
      </c>
      <c r="G318" s="55">
        <v>-2.4464760000000001</v>
      </c>
      <c r="H318" s="55">
        <v>-107.730717575</v>
      </c>
      <c r="I318" s="56">
        <f t="shared" si="4"/>
        <v>-4.5821932832173959E-4</v>
      </c>
      <c r="J318" s="56">
        <f>H318/'סכום נכסי הקרן'!$C$41</f>
        <v>-6.539758251053983E-6</v>
      </c>
    </row>
    <row r="319" spans="1:10">
      <c r="A319" t="s">
        <v>4360</v>
      </c>
      <c r="B319" t="s">
        <v>4361</v>
      </c>
      <c r="C319" t="s">
        <v>1901</v>
      </c>
      <c r="D319" t="s">
        <v>102</v>
      </c>
      <c r="E319" s="66">
        <v>45183</v>
      </c>
      <c r="F319" s="55">
        <v>30431923.681148995</v>
      </c>
      <c r="G319" s="55">
        <v>-2.4417490000000002</v>
      </c>
      <c r="H319" s="55">
        <v>-743.07112456899995</v>
      </c>
      <c r="I319" s="56">
        <f t="shared" si="4"/>
        <v>-3.1605614374400201E-3</v>
      </c>
      <c r="J319" s="56">
        <f>H319/'סכום נכסי הקרן'!$C$41</f>
        <v>-4.5107891485425106E-5</v>
      </c>
    </row>
    <row r="320" spans="1:10">
      <c r="A320" t="s">
        <v>4362</v>
      </c>
      <c r="B320" t="s">
        <v>4363</v>
      </c>
      <c r="C320" t="s">
        <v>1901</v>
      </c>
      <c r="D320" t="s">
        <v>102</v>
      </c>
      <c r="E320" s="66">
        <v>45266</v>
      </c>
      <c r="F320" s="55">
        <v>1593633.54247</v>
      </c>
      <c r="G320" s="55">
        <v>-2.3862839999999998</v>
      </c>
      <c r="H320" s="55">
        <v>-38.028619609000003</v>
      </c>
      <c r="I320" s="56">
        <f t="shared" si="4"/>
        <v>-1.6175004610089654E-4</v>
      </c>
      <c r="J320" s="56">
        <f>H320/'סכום נכסי הקרן'!$C$41</f>
        <v>-2.3085150128236398E-6</v>
      </c>
    </row>
    <row r="321" spans="1:10">
      <c r="A321" t="s">
        <v>4364</v>
      </c>
      <c r="B321" t="s">
        <v>4365</v>
      </c>
      <c r="C321" t="s">
        <v>1901</v>
      </c>
      <c r="D321" t="s">
        <v>102</v>
      </c>
      <c r="E321" s="66">
        <v>45274</v>
      </c>
      <c r="F321" s="55">
        <v>9942517.1638920009</v>
      </c>
      <c r="G321" s="55">
        <v>-1.485609</v>
      </c>
      <c r="H321" s="55">
        <v>-147.70689599300002</v>
      </c>
      <c r="I321" s="56">
        <f t="shared" si="4"/>
        <v>-6.282530757607043E-4</v>
      </c>
      <c r="J321" s="56">
        <f>H321/'סכום נכסי הקרן'!$C$41</f>
        <v>-8.9664991893821456E-6</v>
      </c>
    </row>
    <row r="322" spans="1:10">
      <c r="A322" t="s">
        <v>4366</v>
      </c>
      <c r="B322" t="s">
        <v>4367</v>
      </c>
      <c r="C322" t="s">
        <v>1901</v>
      </c>
      <c r="D322" t="s">
        <v>102</v>
      </c>
      <c r="E322" s="66">
        <v>45161</v>
      </c>
      <c r="F322" s="55">
        <v>6222906.917076</v>
      </c>
      <c r="G322" s="55">
        <v>-1.5385150000000001</v>
      </c>
      <c r="H322" s="55">
        <v>-95.740371992000007</v>
      </c>
      <c r="I322" s="56">
        <f t="shared" si="4"/>
        <v>-4.0721987131391973E-4</v>
      </c>
      <c r="J322" s="56">
        <f>H322/'סכום נכסי הקרן'!$C$41</f>
        <v>-5.8118882133850829E-6</v>
      </c>
    </row>
    <row r="323" spans="1:10">
      <c r="A323" t="s">
        <v>4368</v>
      </c>
      <c r="B323" t="s">
        <v>4369</v>
      </c>
      <c r="C323" t="s">
        <v>1901</v>
      </c>
      <c r="D323" t="s">
        <v>102</v>
      </c>
      <c r="E323" s="66">
        <v>45279</v>
      </c>
      <c r="F323" s="55">
        <v>3748960.8930500001</v>
      </c>
      <c r="G323" s="55">
        <v>-0.93020800000000003</v>
      </c>
      <c r="H323" s="55">
        <v>-34.873129249999998</v>
      </c>
      <c r="I323" s="56">
        <f t="shared" si="4"/>
        <v>-1.4832855680449328E-4</v>
      </c>
      <c r="J323" s="56">
        <f>H323/'סכום נכסי הקרן'!$C$41</f>
        <v>-2.1169619945582127E-6</v>
      </c>
    </row>
    <row r="324" spans="1:10">
      <c r="A324" t="s">
        <v>4370</v>
      </c>
      <c r="B324" t="s">
        <v>4371</v>
      </c>
      <c r="C324" t="s">
        <v>1901</v>
      </c>
      <c r="D324" t="s">
        <v>102</v>
      </c>
      <c r="E324" s="66">
        <v>45279</v>
      </c>
      <c r="F324" s="55">
        <v>3752038.4365389999</v>
      </c>
      <c r="G324" s="55">
        <v>-0.84742200000000001</v>
      </c>
      <c r="H324" s="55">
        <v>-31.795585760999998</v>
      </c>
      <c r="I324" s="56">
        <f t="shared" si="4"/>
        <v>-1.3523860491190722E-4</v>
      </c>
      <c r="J324" s="56">
        <f>H324/'סכום נכסי הקרן'!$C$41</f>
        <v>-1.9301407157418564E-6</v>
      </c>
    </row>
    <row r="325" spans="1:10">
      <c r="A325" t="s">
        <v>4372</v>
      </c>
      <c r="B325" t="s">
        <v>4373</v>
      </c>
      <c r="C325" t="s">
        <v>1901</v>
      </c>
      <c r="D325" t="s">
        <v>102</v>
      </c>
      <c r="E325" s="66">
        <v>45288</v>
      </c>
      <c r="F325" s="55">
        <v>2531564.4771179999</v>
      </c>
      <c r="G325" s="55">
        <v>0.37514199999999998</v>
      </c>
      <c r="H325" s="55">
        <v>9.4969618759999985</v>
      </c>
      <c r="I325" s="56">
        <f t="shared" si="4"/>
        <v>4.0394156744461723E-5</v>
      </c>
      <c r="J325" s="56">
        <f>H325/'סכום נכסי הקרן'!$C$41</f>
        <v>5.7650998885510859E-7</v>
      </c>
    </row>
    <row r="326" spans="1:10">
      <c r="A326" t="s">
        <v>4374</v>
      </c>
      <c r="B326" t="s">
        <v>4375</v>
      </c>
      <c r="C326" t="s">
        <v>1901</v>
      </c>
      <c r="D326" t="s">
        <v>102</v>
      </c>
      <c r="E326" s="66">
        <v>45099</v>
      </c>
      <c r="F326" s="55">
        <v>15557735.474715</v>
      </c>
      <c r="G326" s="55">
        <v>0.38185999999999998</v>
      </c>
      <c r="H326" s="55">
        <v>59.408815028999996</v>
      </c>
      <c r="I326" s="56">
        <f t="shared" si="4"/>
        <v>2.5268807199791684E-4</v>
      </c>
      <c r="J326" s="56">
        <f>H326/'סכום נכסי הקרן'!$C$41</f>
        <v>3.6063928377787249E-6</v>
      </c>
    </row>
    <row r="327" spans="1:10">
      <c r="A327" t="s">
        <v>4374</v>
      </c>
      <c r="B327" t="s">
        <v>4376</v>
      </c>
      <c r="C327" t="s">
        <v>1901</v>
      </c>
      <c r="D327" t="s">
        <v>102</v>
      </c>
      <c r="E327" s="66">
        <v>45099</v>
      </c>
      <c r="F327" s="55">
        <v>4835537.9656530004</v>
      </c>
      <c r="G327" s="55">
        <v>0.38185999999999998</v>
      </c>
      <c r="H327" s="55">
        <v>18.464999465000002</v>
      </c>
      <c r="I327" s="56">
        <f t="shared" si="4"/>
        <v>7.8538599229353379E-5</v>
      </c>
      <c r="J327" s="56">
        <f>H327/'סכום נכסי הקרן'!$C$41</f>
        <v>1.1209118005073414E-6</v>
      </c>
    </row>
    <row r="328" spans="1:10">
      <c r="A328" t="s">
        <v>4377</v>
      </c>
      <c r="B328" t="s">
        <v>4378</v>
      </c>
      <c r="C328" t="s">
        <v>1901</v>
      </c>
      <c r="D328" t="s">
        <v>102</v>
      </c>
      <c r="E328" s="66">
        <v>45288</v>
      </c>
      <c r="F328" s="55">
        <v>2533844.1389609999</v>
      </c>
      <c r="G328" s="55">
        <v>0.46477299999999999</v>
      </c>
      <c r="H328" s="55">
        <v>11.77662372</v>
      </c>
      <c r="I328" s="56">
        <f t="shared" si="4"/>
        <v>5.0090417406896824E-5</v>
      </c>
      <c r="J328" s="56">
        <f>H328/'סכום נכסי הקרן'!$C$41</f>
        <v>7.1489612132965552E-7</v>
      </c>
    </row>
    <row r="329" spans="1:10">
      <c r="A329" t="s">
        <v>4379</v>
      </c>
      <c r="B329" t="s">
        <v>4380</v>
      </c>
      <c r="C329" t="s">
        <v>1901</v>
      </c>
      <c r="D329" t="s">
        <v>102</v>
      </c>
      <c r="E329" s="66">
        <v>45148</v>
      </c>
      <c r="F329" s="55">
        <v>3611622.7479940001</v>
      </c>
      <c r="G329" s="55">
        <v>0.43294700000000003</v>
      </c>
      <c r="H329" s="55">
        <v>15.636414223999999</v>
      </c>
      <c r="I329" s="56">
        <f t="shared" si="4"/>
        <v>6.6507560558052604E-5</v>
      </c>
      <c r="J329" s="56">
        <f>H329/'סכום נכסי הקרן'!$C$41</f>
        <v>9.4920345134721297E-7</v>
      </c>
    </row>
    <row r="330" spans="1:10">
      <c r="A330" t="s">
        <v>4381</v>
      </c>
      <c r="B330" t="s">
        <v>4382</v>
      </c>
      <c r="C330" t="s">
        <v>1901</v>
      </c>
      <c r="D330" t="s">
        <v>102</v>
      </c>
      <c r="E330" s="66">
        <v>45148</v>
      </c>
      <c r="F330" s="55">
        <v>2892007.5621290002</v>
      </c>
      <c r="G330" s="55">
        <v>0.56599999999999995</v>
      </c>
      <c r="H330" s="55">
        <v>16.368750938999998</v>
      </c>
      <c r="I330" s="56">
        <f t="shared" ref="I330:I393" si="5">H330/$H$9</f>
        <v>6.962246450751373E-5</v>
      </c>
      <c r="J330" s="56">
        <f>H330/'סכום נכסי הקרן'!$C$41</f>
        <v>9.9365971398313948E-7</v>
      </c>
    </row>
    <row r="331" spans="1:10">
      <c r="A331" t="s">
        <v>4381</v>
      </c>
      <c r="B331" t="s">
        <v>4383</v>
      </c>
      <c r="C331" t="s">
        <v>1901</v>
      </c>
      <c r="D331" t="s">
        <v>102</v>
      </c>
      <c r="E331" s="66">
        <v>45148</v>
      </c>
      <c r="F331" s="55">
        <v>5083691.504063</v>
      </c>
      <c r="G331" s="55">
        <v>0.56599999999999995</v>
      </c>
      <c r="H331" s="55">
        <v>28.773673061</v>
      </c>
      <c r="I331" s="56">
        <f t="shared" si="5"/>
        <v>1.2238527172328409E-4</v>
      </c>
      <c r="J331" s="56">
        <f>H331/'סכום נכסי הקרן'!$C$41</f>
        <v>1.746696485919183E-6</v>
      </c>
    </row>
    <row r="332" spans="1:10">
      <c r="A332" t="s">
        <v>4384</v>
      </c>
      <c r="B332" t="s">
        <v>4385</v>
      </c>
      <c r="C332" t="s">
        <v>1901</v>
      </c>
      <c r="D332" t="s">
        <v>102</v>
      </c>
      <c r="E332" s="66">
        <v>45133</v>
      </c>
      <c r="F332" s="55">
        <v>7639830.7358529996</v>
      </c>
      <c r="G332" s="55">
        <v>0.80726500000000001</v>
      </c>
      <c r="H332" s="55">
        <v>61.673643421999998</v>
      </c>
      <c r="I332" s="56">
        <f t="shared" si="5"/>
        <v>2.6232124040489395E-4</v>
      </c>
      <c r="J332" s="56">
        <f>H332/'סכום נכסי הקרן'!$C$41</f>
        <v>3.7438785104238706E-6</v>
      </c>
    </row>
    <row r="333" spans="1:10">
      <c r="A333" t="s">
        <v>4386</v>
      </c>
      <c r="B333" t="s">
        <v>4387</v>
      </c>
      <c r="C333" t="s">
        <v>1901</v>
      </c>
      <c r="D333" t="s">
        <v>102</v>
      </c>
      <c r="E333" s="66">
        <v>45133</v>
      </c>
      <c r="F333" s="55">
        <v>32508017.097100995</v>
      </c>
      <c r="G333" s="55">
        <v>0.85164200000000001</v>
      </c>
      <c r="H333" s="55">
        <v>276.85195623200002</v>
      </c>
      <c r="I333" s="56">
        <f t="shared" si="5"/>
        <v>1.1775556710728304E-3</v>
      </c>
      <c r="J333" s="56">
        <f>H333/'סכום נכסי הקרן'!$C$41</f>
        <v>1.6806208162757225E-5</v>
      </c>
    </row>
    <row r="334" spans="1:10">
      <c r="A334" t="s">
        <v>4388</v>
      </c>
      <c r="B334" t="s">
        <v>4389</v>
      </c>
      <c r="C334" t="s">
        <v>1901</v>
      </c>
      <c r="D334" t="s">
        <v>102</v>
      </c>
      <c r="E334" s="66">
        <v>45133</v>
      </c>
      <c r="F334" s="55">
        <v>8696175.7780699991</v>
      </c>
      <c r="G334" s="55">
        <v>0.85164200000000001</v>
      </c>
      <c r="H334" s="55">
        <v>74.060293369000007</v>
      </c>
      <c r="I334" s="56">
        <f t="shared" si="5"/>
        <v>3.1500632917652935E-4</v>
      </c>
      <c r="J334" s="56">
        <f>H334/'סכום נכסי הקרן'!$C$41</f>
        <v>4.4958060759059825E-6</v>
      </c>
    </row>
    <row r="335" spans="1:10">
      <c r="A335" t="s">
        <v>4390</v>
      </c>
      <c r="B335" t="s">
        <v>4391</v>
      </c>
      <c r="C335" t="s">
        <v>1901</v>
      </c>
      <c r="D335" t="s">
        <v>102</v>
      </c>
      <c r="E335" s="66">
        <v>45133</v>
      </c>
      <c r="F335" s="55">
        <v>11595108.533867</v>
      </c>
      <c r="G335" s="55">
        <v>0.85341599999999995</v>
      </c>
      <c r="H335" s="55">
        <v>98.954554264999999</v>
      </c>
      <c r="I335" s="56">
        <f t="shared" si="5"/>
        <v>4.208909994321592E-4</v>
      </c>
      <c r="J335" s="56">
        <f>H335/'סכום נכסי הקרן'!$C$41</f>
        <v>6.0070041052439618E-6</v>
      </c>
    </row>
    <row r="336" spans="1:10">
      <c r="A336" t="s">
        <v>4392</v>
      </c>
      <c r="B336" t="s">
        <v>4393</v>
      </c>
      <c r="C336" t="s">
        <v>1901</v>
      </c>
      <c r="D336" t="s">
        <v>102</v>
      </c>
      <c r="E336" s="66">
        <v>45127</v>
      </c>
      <c r="F336" s="55">
        <v>16776543.623090001</v>
      </c>
      <c r="G336" s="55">
        <v>2.1140620000000001</v>
      </c>
      <c r="H336" s="55">
        <v>354.66647283099996</v>
      </c>
      <c r="I336" s="56">
        <f t="shared" si="5"/>
        <v>1.5085301260127739E-3</v>
      </c>
      <c r="J336" s="56">
        <f>H336/'סכום נכסי הקרן'!$C$41</f>
        <v>2.1529913141569876E-5</v>
      </c>
    </row>
    <row r="337" spans="1:10">
      <c r="A337" t="s">
        <v>4392</v>
      </c>
      <c r="B337" t="s">
        <v>4394</v>
      </c>
      <c r="C337" t="s">
        <v>1901</v>
      </c>
      <c r="D337" t="s">
        <v>102</v>
      </c>
      <c r="E337" s="66">
        <v>45127</v>
      </c>
      <c r="F337" s="55">
        <v>10373234.648607001</v>
      </c>
      <c r="G337" s="55">
        <v>2.1140620000000001</v>
      </c>
      <c r="H337" s="55">
        <v>219.29657441300003</v>
      </c>
      <c r="I337" s="56">
        <f t="shared" si="5"/>
        <v>9.3275094877955241E-4</v>
      </c>
      <c r="J337" s="56">
        <f>H337/'סכום נכסי הקרן'!$C$41</f>
        <v>1.3312327386540113E-5</v>
      </c>
    </row>
    <row r="338" spans="1:10">
      <c r="A338" t="s">
        <v>4395</v>
      </c>
      <c r="B338" t="s">
        <v>4396</v>
      </c>
      <c r="C338" t="s">
        <v>1901</v>
      </c>
      <c r="D338" t="s">
        <v>102</v>
      </c>
      <c r="E338" s="66">
        <v>45127</v>
      </c>
      <c r="F338" s="55">
        <v>2353569.392374</v>
      </c>
      <c r="G338" s="55">
        <v>2.1140620000000001</v>
      </c>
      <c r="H338" s="55">
        <v>49.755907565000001</v>
      </c>
      <c r="I338" s="56">
        <f t="shared" si="5"/>
        <v>2.1163061991674346E-4</v>
      </c>
      <c r="J338" s="56">
        <f>H338/'סכום נכסי הקרן'!$C$41</f>
        <v>3.0204162226094598E-6</v>
      </c>
    </row>
    <row r="339" spans="1:10">
      <c r="A339" t="s">
        <v>4397</v>
      </c>
      <c r="B339" t="s">
        <v>4398</v>
      </c>
      <c r="C339" t="s">
        <v>1901</v>
      </c>
      <c r="D339" t="s">
        <v>102</v>
      </c>
      <c r="E339" s="66">
        <v>45127</v>
      </c>
      <c r="F339" s="55">
        <v>18051274.340937</v>
      </c>
      <c r="G339" s="55">
        <v>2.1486749999999999</v>
      </c>
      <c r="H339" s="55">
        <v>387.86317764299997</v>
      </c>
      <c r="I339" s="56">
        <f t="shared" si="5"/>
        <v>1.6497282181062369E-3</v>
      </c>
      <c r="J339" s="56">
        <f>H339/'סכום נכסי הקרן'!$C$41</f>
        <v>2.354510833463021E-5</v>
      </c>
    </row>
    <row r="340" spans="1:10">
      <c r="A340" t="s">
        <v>4399</v>
      </c>
      <c r="B340" t="s">
        <v>4400</v>
      </c>
      <c r="C340" t="s">
        <v>1901</v>
      </c>
      <c r="D340" t="s">
        <v>104</v>
      </c>
      <c r="E340" s="66">
        <v>45195</v>
      </c>
      <c r="F340" s="55">
        <v>4172020.5379519998</v>
      </c>
      <c r="G340" s="55">
        <v>-4.4603770000000003</v>
      </c>
      <c r="H340" s="55">
        <v>-186.08784594799999</v>
      </c>
      <c r="I340" s="56">
        <f t="shared" si="5"/>
        <v>-7.9150171556008873E-4</v>
      </c>
      <c r="J340" s="56">
        <f>H340/'סכום נכסי הקרן'!$C$41</f>
        <v>-1.1296402301526166E-5</v>
      </c>
    </row>
    <row r="341" spans="1:10">
      <c r="A341" t="s">
        <v>4401</v>
      </c>
      <c r="B341" t="s">
        <v>4402</v>
      </c>
      <c r="C341" t="s">
        <v>1901</v>
      </c>
      <c r="D341" t="s">
        <v>104</v>
      </c>
      <c r="E341" s="66">
        <v>45280</v>
      </c>
      <c r="F341" s="55">
        <v>4191710.205449</v>
      </c>
      <c r="G341" s="55">
        <v>-0.50404000000000004</v>
      </c>
      <c r="H341" s="55">
        <v>-21.127899051</v>
      </c>
      <c r="I341" s="56">
        <f t="shared" si="5"/>
        <v>-8.9864914389518197E-5</v>
      </c>
      <c r="J341" s="56">
        <f>H341/'סכום נכסי הקרן'!$C$41</f>
        <v>-1.2825622557467946E-6</v>
      </c>
    </row>
    <row r="342" spans="1:10">
      <c r="A342" t="s">
        <v>4403</v>
      </c>
      <c r="B342" t="s">
        <v>4404</v>
      </c>
      <c r="C342" t="s">
        <v>1901</v>
      </c>
      <c r="D342" t="s">
        <v>104</v>
      </c>
      <c r="E342" s="66">
        <v>45153</v>
      </c>
      <c r="F342" s="55">
        <v>17355909.088838998</v>
      </c>
      <c r="G342" s="55">
        <v>-0.432533</v>
      </c>
      <c r="H342" s="55">
        <v>-75.070025647999998</v>
      </c>
      <c r="I342" s="56">
        <f t="shared" si="5"/>
        <v>-3.1930110096569937E-4</v>
      </c>
      <c r="J342" s="56">
        <f>H342/'סכום נכסי הקרן'!$C$41</f>
        <v>-4.5571015462378175E-6</v>
      </c>
    </row>
    <row r="343" spans="1:10">
      <c r="A343" t="s">
        <v>4405</v>
      </c>
      <c r="B343" t="s">
        <v>4406</v>
      </c>
      <c r="C343" t="s">
        <v>1901</v>
      </c>
      <c r="D343" t="s">
        <v>104</v>
      </c>
      <c r="E343" s="66">
        <v>45153</v>
      </c>
      <c r="F343" s="55">
        <v>5785781.7586000003</v>
      </c>
      <c r="G343" s="55">
        <v>-0.42422300000000002</v>
      </c>
      <c r="H343" s="55">
        <v>-24.544613105</v>
      </c>
      <c r="I343" s="56">
        <f t="shared" si="5"/>
        <v>-1.0439748647418277E-4</v>
      </c>
      <c r="J343" s="56">
        <f>H343/'סכום נכסי הקרן'!$C$41</f>
        <v>-1.4899727736483655E-6</v>
      </c>
    </row>
    <row r="344" spans="1:10">
      <c r="A344" t="s">
        <v>4407</v>
      </c>
      <c r="B344" t="s">
        <v>4408</v>
      </c>
      <c r="C344" t="s">
        <v>1901</v>
      </c>
      <c r="D344" t="s">
        <v>104</v>
      </c>
      <c r="E344" s="66">
        <v>45152</v>
      </c>
      <c r="F344" s="55">
        <v>5062989.8965389999</v>
      </c>
      <c r="G344" s="55">
        <v>-0.41677599999999998</v>
      </c>
      <c r="H344" s="55">
        <v>-21.101330960999995</v>
      </c>
      <c r="I344" s="56">
        <f t="shared" si="5"/>
        <v>-8.9751910293484784E-5</v>
      </c>
      <c r="J344" s="56">
        <f>H344/'סכום נכסי הקרן'!$C$41</f>
        <v>-1.2809494484648668E-6</v>
      </c>
    </row>
    <row r="345" spans="1:10">
      <c r="A345" t="s">
        <v>4409</v>
      </c>
      <c r="B345" t="s">
        <v>4410</v>
      </c>
      <c r="C345" t="s">
        <v>1901</v>
      </c>
      <c r="D345" t="s">
        <v>104</v>
      </c>
      <c r="E345" s="66">
        <v>45153</v>
      </c>
      <c r="F345" s="55">
        <v>12441391.290174998</v>
      </c>
      <c r="G345" s="55">
        <v>-0.40839799999999998</v>
      </c>
      <c r="H345" s="55">
        <v>-50.810408613999996</v>
      </c>
      <c r="I345" s="56">
        <f t="shared" si="5"/>
        <v>-2.1611581015091189E-4</v>
      </c>
      <c r="J345" s="56">
        <f>H345/'סכום נכסי הקרן'!$C$41</f>
        <v>-3.0844293665963807E-6</v>
      </c>
    </row>
    <row r="346" spans="1:10">
      <c r="A346" t="s">
        <v>4411</v>
      </c>
      <c r="B346" t="s">
        <v>4412</v>
      </c>
      <c r="C346" t="s">
        <v>1901</v>
      </c>
      <c r="D346" t="s">
        <v>104</v>
      </c>
      <c r="E346" s="66">
        <v>45281</v>
      </c>
      <c r="F346" s="55">
        <v>4340191.1921410002</v>
      </c>
      <c r="G346" s="55">
        <v>-0.41282000000000002</v>
      </c>
      <c r="H346" s="55">
        <v>-17.917191759000001</v>
      </c>
      <c r="I346" s="56">
        <f t="shared" si="5"/>
        <v>-7.6208566674636184E-5</v>
      </c>
      <c r="J346" s="56">
        <f>H346/'סכום נכסי הקרן'!$C$41</f>
        <v>-1.0876573114818658E-6</v>
      </c>
    </row>
    <row r="347" spans="1:10">
      <c r="A347" t="s">
        <v>4413</v>
      </c>
      <c r="B347" t="s">
        <v>4414</v>
      </c>
      <c r="C347" t="s">
        <v>1901</v>
      </c>
      <c r="D347" t="s">
        <v>104</v>
      </c>
      <c r="E347" s="66">
        <v>45113</v>
      </c>
      <c r="F347" s="55">
        <v>1197240.0555469999</v>
      </c>
      <c r="G347" s="55">
        <v>-0.28002100000000002</v>
      </c>
      <c r="H347" s="55">
        <v>-3.3525256080000001</v>
      </c>
      <c r="I347" s="56">
        <f t="shared" si="5"/>
        <v>-1.4259554441468609E-5</v>
      </c>
      <c r="J347" s="56">
        <f>H347/'סכום נכסי הקרן'!$C$41</f>
        <v>-2.0351397911671964E-7</v>
      </c>
    </row>
    <row r="348" spans="1:10">
      <c r="A348" t="s">
        <v>4413</v>
      </c>
      <c r="B348" t="s">
        <v>4415</v>
      </c>
      <c r="C348" t="s">
        <v>1901</v>
      </c>
      <c r="D348" t="s">
        <v>104</v>
      </c>
      <c r="E348" s="66">
        <v>45113</v>
      </c>
      <c r="F348" s="55">
        <v>13836183.221558999</v>
      </c>
      <c r="G348" s="55">
        <v>-0.28002100000000002</v>
      </c>
      <c r="H348" s="55">
        <v>-38.744242699000004</v>
      </c>
      <c r="I348" s="56">
        <f t="shared" si="5"/>
        <v>-1.6479386070654086E-4</v>
      </c>
      <c r="J348" s="56">
        <f>H348/'סכום נכסי הקרן'!$C$41</f>
        <v>-2.3519566802776244E-6</v>
      </c>
    </row>
    <row r="349" spans="1:10">
      <c r="A349" t="s">
        <v>4416</v>
      </c>
      <c r="B349" t="s">
        <v>4417</v>
      </c>
      <c r="C349" t="s">
        <v>1901</v>
      </c>
      <c r="D349" t="s">
        <v>104</v>
      </c>
      <c r="E349" s="66">
        <v>45113</v>
      </c>
      <c r="F349" s="55">
        <v>14484629.403813999</v>
      </c>
      <c r="G349" s="55">
        <v>-0.26344899999999999</v>
      </c>
      <c r="H349" s="55">
        <v>-38.159681337999999</v>
      </c>
      <c r="I349" s="56">
        <f t="shared" si="5"/>
        <v>-1.6230750101053505E-4</v>
      </c>
      <c r="J349" s="56">
        <f>H349/'סכום נכסי הקרן'!$C$41</f>
        <v>-2.3164710725521794E-6</v>
      </c>
    </row>
    <row r="350" spans="1:10">
      <c r="A350" t="s">
        <v>4418</v>
      </c>
      <c r="B350" t="s">
        <v>4419</v>
      </c>
      <c r="C350" t="s">
        <v>1901</v>
      </c>
      <c r="D350" t="s">
        <v>104</v>
      </c>
      <c r="E350" s="66">
        <v>45113</v>
      </c>
      <c r="F350" s="55">
        <v>20283747.184198</v>
      </c>
      <c r="G350" s="55">
        <v>-0.23741899999999999</v>
      </c>
      <c r="H350" s="55">
        <v>-48.157535265999989</v>
      </c>
      <c r="I350" s="56">
        <f t="shared" si="5"/>
        <v>-2.0483214035824638E-4</v>
      </c>
      <c r="J350" s="56">
        <f>H350/'סכום נכסי הקרן'!$C$41</f>
        <v>-2.923387550881136E-6</v>
      </c>
    </row>
    <row r="351" spans="1:10">
      <c r="A351" t="s">
        <v>4420</v>
      </c>
      <c r="B351" t="s">
        <v>4421</v>
      </c>
      <c r="C351" t="s">
        <v>1901</v>
      </c>
      <c r="D351" t="s">
        <v>100</v>
      </c>
      <c r="E351" s="66">
        <v>45141</v>
      </c>
      <c r="F351" s="55">
        <v>9264627.5009359997</v>
      </c>
      <c r="G351" s="55">
        <v>1.3473010000000001</v>
      </c>
      <c r="H351" s="55">
        <v>124.822444269</v>
      </c>
      <c r="I351" s="56">
        <f t="shared" si="5"/>
        <v>5.3091688108918597E-4</v>
      </c>
      <c r="J351" s="56">
        <f>H351/'סכום נכסי הקרן'!$C$41</f>
        <v>7.577305973633943E-6</v>
      </c>
    </row>
    <row r="352" spans="1:10">
      <c r="A352" t="s">
        <v>4422</v>
      </c>
      <c r="B352" t="s">
        <v>4423</v>
      </c>
      <c r="C352" t="s">
        <v>1901</v>
      </c>
      <c r="D352" t="s">
        <v>100</v>
      </c>
      <c r="E352" s="66">
        <v>45251</v>
      </c>
      <c r="F352" s="55">
        <v>3429000.4483940001</v>
      </c>
      <c r="G352" s="55">
        <v>-3.6627640000000001</v>
      </c>
      <c r="H352" s="55">
        <v>-125.596182994</v>
      </c>
      <c r="I352" s="56">
        <f t="shared" si="5"/>
        <v>-5.3420788338497214E-4</v>
      </c>
      <c r="J352" s="56">
        <f>H352/'סכום נכסי הקרן'!$C$41</f>
        <v>-7.6242755318516911E-6</v>
      </c>
    </row>
    <row r="353" spans="1:10">
      <c r="A353" t="s">
        <v>4424</v>
      </c>
      <c r="B353" t="s">
        <v>4425</v>
      </c>
      <c r="C353" t="s">
        <v>1901</v>
      </c>
      <c r="D353" t="s">
        <v>100</v>
      </c>
      <c r="E353" s="66">
        <v>45251</v>
      </c>
      <c r="F353" s="55">
        <v>3424785.6157399998</v>
      </c>
      <c r="G353" s="55">
        <v>-3.7899940000000001</v>
      </c>
      <c r="H353" s="55">
        <v>-129.799184913</v>
      </c>
      <c r="I353" s="56">
        <f t="shared" si="5"/>
        <v>-5.5208483398560648E-4</v>
      </c>
      <c r="J353" s="56">
        <f>H353/'סכום נכסי הקרן'!$C$41</f>
        <v>-7.8794173994424312E-6</v>
      </c>
    </row>
    <row r="354" spans="1:10">
      <c r="A354" t="s">
        <v>4426</v>
      </c>
      <c r="B354" t="s">
        <v>4427</v>
      </c>
      <c r="C354" t="s">
        <v>1901</v>
      </c>
      <c r="D354" t="s">
        <v>100</v>
      </c>
      <c r="E354" s="66">
        <v>45251</v>
      </c>
      <c r="F354" s="55">
        <v>7001418.4377490012</v>
      </c>
      <c r="G354" s="55">
        <v>-3.8465410000000002</v>
      </c>
      <c r="H354" s="55">
        <v>-269.31246336400005</v>
      </c>
      <c r="I354" s="56">
        <f t="shared" si="5"/>
        <v>-1.1454873674763527E-3</v>
      </c>
      <c r="J354" s="56">
        <f>H354/'סכום נכסי הקרן'!$C$41</f>
        <v>-1.6348525694821011E-5</v>
      </c>
    </row>
    <row r="355" spans="1:10">
      <c r="A355" t="s">
        <v>4428</v>
      </c>
      <c r="B355" t="s">
        <v>4429</v>
      </c>
      <c r="C355" t="s">
        <v>1901</v>
      </c>
      <c r="D355" t="s">
        <v>100</v>
      </c>
      <c r="E355" s="66">
        <v>45250</v>
      </c>
      <c r="F355" s="55">
        <v>2324288.175576</v>
      </c>
      <c r="G355" s="55">
        <v>-4.2706439999999999</v>
      </c>
      <c r="H355" s="55">
        <v>-99.262074310000003</v>
      </c>
      <c r="I355" s="56">
        <f t="shared" si="5"/>
        <v>-4.2219899803865946E-4</v>
      </c>
      <c r="J355" s="56">
        <f>H355/'סכום נכסי הקרן'!$C$41</f>
        <v>-6.0256720097833811E-6</v>
      </c>
    </row>
    <row r="356" spans="1:10">
      <c r="A356" t="s">
        <v>4430</v>
      </c>
      <c r="B356" t="s">
        <v>4431</v>
      </c>
      <c r="C356" t="s">
        <v>1901</v>
      </c>
      <c r="D356" t="s">
        <v>100</v>
      </c>
      <c r="E356" s="66">
        <v>45250</v>
      </c>
      <c r="F356" s="55">
        <v>6971442.9473280003</v>
      </c>
      <c r="G356" s="55">
        <v>-4.291849</v>
      </c>
      <c r="H356" s="55">
        <v>-299.20381559499998</v>
      </c>
      <c r="I356" s="56">
        <f t="shared" si="5"/>
        <v>-1.2726265497841462E-3</v>
      </c>
      <c r="J356" s="56">
        <f>H356/'סכום נכסי הקרן'!$C$41</f>
        <v>-1.8163070532060693E-5</v>
      </c>
    </row>
    <row r="357" spans="1:10">
      <c r="A357" t="s">
        <v>4432</v>
      </c>
      <c r="B357" t="s">
        <v>4433</v>
      </c>
      <c r="C357" t="s">
        <v>1901</v>
      </c>
      <c r="D357" t="s">
        <v>100</v>
      </c>
      <c r="E357" s="66">
        <v>45253</v>
      </c>
      <c r="F357" s="55">
        <v>4620623.9647679999</v>
      </c>
      <c r="G357" s="55">
        <v>-4.8997299999999999</v>
      </c>
      <c r="H357" s="55">
        <v>-226.398075543</v>
      </c>
      <c r="I357" s="56">
        <f t="shared" si="5"/>
        <v>-9.6295630850528951E-4</v>
      </c>
      <c r="J357" s="56">
        <f>H357/'סכום נכסי הקרן'!$C$41</f>
        <v>-1.3743421708152279E-5</v>
      </c>
    </row>
    <row r="358" spans="1:10">
      <c r="A358" t="s">
        <v>4434</v>
      </c>
      <c r="B358" t="s">
        <v>4435</v>
      </c>
      <c r="C358" t="s">
        <v>1901</v>
      </c>
      <c r="D358" t="s">
        <v>100</v>
      </c>
      <c r="E358" s="66">
        <v>45252</v>
      </c>
      <c r="F358" s="55">
        <v>4614233.060695</v>
      </c>
      <c r="G358" s="55">
        <v>-5.0446309999999999</v>
      </c>
      <c r="H358" s="55">
        <v>-232.771040871</v>
      </c>
      <c r="I358" s="56">
        <f t="shared" si="5"/>
        <v>-9.9006293099651067E-4</v>
      </c>
      <c r="J358" s="56">
        <f>H358/'סכום נכסי הקרן'!$C$41</f>
        <v>-1.4130290500318764E-5</v>
      </c>
    </row>
    <row r="359" spans="1:10">
      <c r="A359" t="s">
        <v>4436</v>
      </c>
      <c r="B359" t="s">
        <v>4437</v>
      </c>
      <c r="C359" t="s">
        <v>1901</v>
      </c>
      <c r="D359" t="s">
        <v>107</v>
      </c>
      <c r="E359" s="66">
        <v>45168</v>
      </c>
      <c r="F359" s="55">
        <v>10074800.794120001</v>
      </c>
      <c r="G359" s="55">
        <v>4.8519589999999999</v>
      </c>
      <c r="H359" s="55">
        <v>488.82525354399991</v>
      </c>
      <c r="I359" s="56">
        <f t="shared" si="5"/>
        <v>2.0791579633700928E-3</v>
      </c>
      <c r="J359" s="56">
        <f>H359/'סכום נכסי הקרן'!$C$41</f>
        <v>2.9673978389333389E-5</v>
      </c>
    </row>
    <row r="360" spans="1:10">
      <c r="A360" t="s">
        <v>4266</v>
      </c>
      <c r="B360" t="s">
        <v>4438</v>
      </c>
      <c r="C360" t="s">
        <v>1901</v>
      </c>
      <c r="D360" t="s">
        <v>107</v>
      </c>
      <c r="E360" s="66">
        <v>45168</v>
      </c>
      <c r="F360" s="55">
        <v>4950600</v>
      </c>
      <c r="G360" s="55">
        <v>4.2365430000000002</v>
      </c>
      <c r="H360" s="55">
        <v>209.73430999999999</v>
      </c>
      <c r="I360" s="56">
        <f t="shared" si="5"/>
        <v>8.9207903574314894E-4</v>
      </c>
      <c r="J360" s="56">
        <f>H360/'סכום נכסי הקרן'!$C$41</f>
        <v>1.2731853228367525E-5</v>
      </c>
    </row>
    <row r="361" spans="1:10">
      <c r="A361" t="s">
        <v>4274</v>
      </c>
      <c r="B361" t="s">
        <v>4439</v>
      </c>
      <c r="C361" t="s">
        <v>1901</v>
      </c>
      <c r="D361" t="s">
        <v>102</v>
      </c>
      <c r="E361" s="66">
        <v>45259</v>
      </c>
      <c r="F361" s="55">
        <v>3482115.8839819999</v>
      </c>
      <c r="G361" s="55">
        <v>0.51429800000000003</v>
      </c>
      <c r="H361" s="55">
        <v>17.908460325</v>
      </c>
      <c r="I361" s="56">
        <f t="shared" si="5"/>
        <v>7.6171428596353354E-5</v>
      </c>
      <c r="J361" s="56">
        <f>H361/'סכום נכסי הקרן'!$C$41</f>
        <v>1.0871272726143043E-6</v>
      </c>
    </row>
    <row r="362" spans="1:10">
      <c r="A362" t="s">
        <v>4276</v>
      </c>
      <c r="B362" t="s">
        <v>4440</v>
      </c>
      <c r="C362" t="s">
        <v>1901</v>
      </c>
      <c r="D362" t="s">
        <v>102</v>
      </c>
      <c r="E362" s="66">
        <v>45259</v>
      </c>
      <c r="F362" s="55">
        <v>344636.33664599998</v>
      </c>
      <c r="G362" s="55">
        <v>0.51928099999999999</v>
      </c>
      <c r="H362" s="55">
        <v>1.7896319779999998</v>
      </c>
      <c r="I362" s="56">
        <f t="shared" si="5"/>
        <v>7.6119790284638893E-6</v>
      </c>
      <c r="J362" s="56">
        <f>H362/'סכום נכסי הקרן'!$C$41</f>
        <v>1.086390284769767E-7</v>
      </c>
    </row>
    <row r="363" spans="1:10">
      <c r="A363" t="s">
        <v>4441</v>
      </c>
      <c r="B363" t="s">
        <v>4442</v>
      </c>
      <c r="C363" t="s">
        <v>1901</v>
      </c>
      <c r="D363" t="s">
        <v>102</v>
      </c>
      <c r="E363" s="66">
        <v>45117</v>
      </c>
      <c r="F363" s="55">
        <v>1765210.5047710002</v>
      </c>
      <c r="G363" s="55">
        <v>2.2453000000000001E-2</v>
      </c>
      <c r="H363" s="55">
        <v>0.39633540499999997</v>
      </c>
      <c r="I363" s="56">
        <f t="shared" si="5"/>
        <v>1.6857637928828639E-6</v>
      </c>
      <c r="J363" s="56">
        <f>H363/'סכום נכסי הקרן'!$C$41</f>
        <v>2.405941214704261E-8</v>
      </c>
    </row>
    <row r="364" spans="1:10">
      <c r="A364" t="s">
        <v>4443</v>
      </c>
      <c r="B364" t="s">
        <v>4444</v>
      </c>
      <c r="C364" t="s">
        <v>1901</v>
      </c>
      <c r="D364" t="s">
        <v>107</v>
      </c>
      <c r="E364" s="66">
        <v>45127</v>
      </c>
      <c r="F364" s="55">
        <v>168307.38</v>
      </c>
      <c r="G364" s="55">
        <v>0.52255600000000002</v>
      </c>
      <c r="H364" s="55">
        <v>0.87949999999999995</v>
      </c>
      <c r="I364" s="56">
        <f t="shared" si="5"/>
        <v>3.7408448428685769E-6</v>
      </c>
      <c r="J364" s="56">
        <f>H364/'סכום נכסי הקרן'!$C$41</f>
        <v>5.3389762096383933E-8</v>
      </c>
    </row>
    <row r="365" spans="1:10">
      <c r="A365" t="s">
        <v>4443</v>
      </c>
      <c r="B365" t="s">
        <v>4445</v>
      </c>
      <c r="C365" t="s">
        <v>1901</v>
      </c>
      <c r="D365" t="s">
        <v>107</v>
      </c>
      <c r="E365" s="66">
        <v>45127</v>
      </c>
      <c r="F365" s="55">
        <v>2276880.19</v>
      </c>
      <c r="G365" s="55">
        <v>0.52255499999999999</v>
      </c>
      <c r="H365" s="55">
        <v>11.897959999999999</v>
      </c>
      <c r="I365" s="56">
        <f t="shared" si="5"/>
        <v>5.0606506317972273E-5</v>
      </c>
      <c r="J365" s="56">
        <f>H365/'סכום נכסי הקרן'!$C$41</f>
        <v>7.222618008326233E-7</v>
      </c>
    </row>
    <row r="366" spans="1:10">
      <c r="A366" t="s">
        <v>4446</v>
      </c>
      <c r="B366" t="s">
        <v>4447</v>
      </c>
      <c r="C366" t="s">
        <v>1901</v>
      </c>
      <c r="D366" t="s">
        <v>107</v>
      </c>
      <c r="E366" s="66">
        <v>45127</v>
      </c>
      <c r="F366" s="55">
        <v>10141012.297024</v>
      </c>
      <c r="G366" s="55">
        <v>0.59496099999999996</v>
      </c>
      <c r="H366" s="55">
        <v>60.335030973999999</v>
      </c>
      <c r="I366" s="56">
        <f t="shared" si="5"/>
        <v>2.5662761735463762E-4</v>
      </c>
      <c r="J366" s="56">
        <f>H366/'סכום נכסי הקרן'!$C$41</f>
        <v>3.6626184761566981E-6</v>
      </c>
    </row>
    <row r="367" spans="1:10">
      <c r="A367" t="s">
        <v>4446</v>
      </c>
      <c r="B367" t="s">
        <v>4448</v>
      </c>
      <c r="C367" t="s">
        <v>1901</v>
      </c>
      <c r="D367" t="s">
        <v>107</v>
      </c>
      <c r="E367" s="66">
        <v>45127</v>
      </c>
      <c r="F367" s="55">
        <v>1771504.6</v>
      </c>
      <c r="G367" s="55">
        <v>0.59496000000000004</v>
      </c>
      <c r="H367" s="55">
        <v>10.53975</v>
      </c>
      <c r="I367" s="56">
        <f t="shared" si="5"/>
        <v>4.4829527495877301E-5</v>
      </c>
      <c r="J367" s="56">
        <f>H367/'סכום נכסי הקרן'!$C$41</f>
        <v>6.3981210353082725E-7</v>
      </c>
    </row>
    <row r="368" spans="1:10">
      <c r="A368" t="s">
        <v>4446</v>
      </c>
      <c r="B368" t="s">
        <v>4449</v>
      </c>
      <c r="C368" t="s">
        <v>1901</v>
      </c>
      <c r="D368" t="s">
        <v>107</v>
      </c>
      <c r="E368" s="66">
        <v>45127</v>
      </c>
      <c r="F368" s="55">
        <v>12457838.25</v>
      </c>
      <c r="G368" s="55">
        <v>0.59496099999999996</v>
      </c>
      <c r="H368" s="55">
        <v>74.119230000000002</v>
      </c>
      <c r="I368" s="56">
        <f t="shared" si="5"/>
        <v>3.1525700887196126E-4</v>
      </c>
      <c r="J368" s="56">
        <f>H368/'סכום נכסי הקרן'!$C$41</f>
        <v>4.4993838049655072E-6</v>
      </c>
    </row>
    <row r="369" spans="1:10">
      <c r="A369" t="s">
        <v>4322</v>
      </c>
      <c r="B369" t="s">
        <v>4450</v>
      </c>
      <c r="C369" t="s">
        <v>1901</v>
      </c>
      <c r="D369" t="s">
        <v>100</v>
      </c>
      <c r="E369" s="66">
        <v>45127</v>
      </c>
      <c r="F369" s="55">
        <v>664808.28</v>
      </c>
      <c r="G369" s="55">
        <v>1.081107</v>
      </c>
      <c r="H369" s="55">
        <v>7.18729</v>
      </c>
      <c r="I369" s="56">
        <f t="shared" si="5"/>
        <v>3.0570252109949853E-5</v>
      </c>
      <c r="J369" s="56">
        <f>H369/'סכום נכסי הקרן'!$C$41</f>
        <v>4.3630210712645744E-7</v>
      </c>
    </row>
    <row r="370" spans="1:10">
      <c r="A370" t="s">
        <v>4324</v>
      </c>
      <c r="B370" t="s">
        <v>4451</v>
      </c>
      <c r="C370" t="s">
        <v>1901</v>
      </c>
      <c r="D370" t="s">
        <v>100</v>
      </c>
      <c r="E370" s="66">
        <v>45127</v>
      </c>
      <c r="F370" s="55">
        <v>7338909.8099999996</v>
      </c>
      <c r="G370" s="55">
        <v>1.0584519999999999</v>
      </c>
      <c r="H370" s="55">
        <v>77.678820000000002</v>
      </c>
      <c r="I370" s="56">
        <f t="shared" si="5"/>
        <v>3.3039728618205404E-4</v>
      </c>
      <c r="J370" s="56">
        <f>H370/'סכום נכסי הקרן'!$C$41</f>
        <v>4.7154675608048101E-6</v>
      </c>
    </row>
    <row r="371" spans="1:10">
      <c r="A371" t="s">
        <v>4452</v>
      </c>
      <c r="B371" t="s">
        <v>4453</v>
      </c>
      <c r="C371" t="s">
        <v>1901</v>
      </c>
      <c r="D371" t="s">
        <v>102</v>
      </c>
      <c r="E371" s="66">
        <v>45232</v>
      </c>
      <c r="F371" s="55">
        <v>34879238.460000001</v>
      </c>
      <c r="G371" s="55">
        <v>-4.0343330000000002</v>
      </c>
      <c r="H371" s="55">
        <v>-1407.1447900000001</v>
      </c>
      <c r="I371" s="56">
        <f t="shared" si="5"/>
        <v>-5.9851169196599059E-3</v>
      </c>
      <c r="J371" s="56">
        <f>H371/'סכום נכסי הקרן'!$C$41</f>
        <v>-8.5420267849080323E-5</v>
      </c>
    </row>
    <row r="372" spans="1:10">
      <c r="A372" t="s">
        <v>4343</v>
      </c>
      <c r="B372" t="s">
        <v>4454</v>
      </c>
      <c r="C372" t="s">
        <v>1901</v>
      </c>
      <c r="D372" t="s">
        <v>102</v>
      </c>
      <c r="E372" s="66">
        <v>45181</v>
      </c>
      <c r="F372" s="55">
        <v>15298849.220000001</v>
      </c>
      <c r="G372" s="55">
        <v>-2.5360309999999999</v>
      </c>
      <c r="H372" s="55">
        <v>-387.98363000000001</v>
      </c>
      <c r="I372" s="56">
        <f t="shared" si="5"/>
        <v>-1.6502405473597843E-3</v>
      </c>
      <c r="J372" s="56">
        <f>H372/'סכום נכסי הקרן'!$C$41</f>
        <v>-2.3552420355874303E-5</v>
      </c>
    </row>
    <row r="373" spans="1:10">
      <c r="A373" t="s">
        <v>4455</v>
      </c>
      <c r="B373" t="s">
        <v>4456</v>
      </c>
      <c r="C373" t="s">
        <v>1901</v>
      </c>
      <c r="D373" t="s">
        <v>102</v>
      </c>
      <c r="E373" s="66">
        <v>45176</v>
      </c>
      <c r="F373" s="55">
        <v>54537314.770000003</v>
      </c>
      <c r="G373" s="55">
        <v>-2.5925150000000001</v>
      </c>
      <c r="H373" s="55">
        <v>-1413.88797</v>
      </c>
      <c r="I373" s="56">
        <f t="shared" si="5"/>
        <v>-6.0137982046258344E-3</v>
      </c>
      <c r="J373" s="56">
        <f>H373/'סכום נכסי הקרן'!$C$41</f>
        <v>-8.5829610402773433E-5</v>
      </c>
    </row>
    <row r="374" spans="1:10">
      <c r="A374" t="s">
        <v>4347</v>
      </c>
      <c r="B374" t="s">
        <v>4457</v>
      </c>
      <c r="C374" t="s">
        <v>1901</v>
      </c>
      <c r="D374" t="s">
        <v>102</v>
      </c>
      <c r="E374" s="66">
        <v>45181</v>
      </c>
      <c r="F374" s="55">
        <v>337037.13401699997</v>
      </c>
      <c r="G374" s="55">
        <v>-2.5265520000000001</v>
      </c>
      <c r="H374" s="55">
        <v>-8.5154182259999995</v>
      </c>
      <c r="I374" s="56">
        <f t="shared" si="5"/>
        <v>-3.6219281814213973E-5</v>
      </c>
      <c r="J374" s="56">
        <f>H374/'סכום נכסי הקרן'!$C$41</f>
        <v>-5.1692570009931972E-7</v>
      </c>
    </row>
    <row r="375" spans="1:10">
      <c r="A375" t="s">
        <v>4349</v>
      </c>
      <c r="B375" t="s">
        <v>4458</v>
      </c>
      <c r="C375" t="s">
        <v>1901</v>
      </c>
      <c r="D375" t="s">
        <v>102</v>
      </c>
      <c r="E375" s="66">
        <v>45176</v>
      </c>
      <c r="F375" s="55">
        <v>27630615.120000001</v>
      </c>
      <c r="G375" s="55">
        <v>-2.5725989999999999</v>
      </c>
      <c r="H375" s="55">
        <v>-710.82506000000001</v>
      </c>
      <c r="I375" s="56">
        <f t="shared" si="5"/>
        <v>-3.0234067764442832E-3</v>
      </c>
      <c r="J375" s="56">
        <f>H375/'סכום נכסי הקרן'!$C$41</f>
        <v>-4.3150404599826988E-5</v>
      </c>
    </row>
    <row r="376" spans="1:10">
      <c r="A376" t="s">
        <v>4355</v>
      </c>
      <c r="B376" t="s">
        <v>4459</v>
      </c>
      <c r="C376" t="s">
        <v>1901</v>
      </c>
      <c r="D376" t="s">
        <v>102</v>
      </c>
      <c r="E376" s="66">
        <v>45183</v>
      </c>
      <c r="F376" s="55">
        <v>11789019.449999999</v>
      </c>
      <c r="G376" s="55">
        <v>-2.4464760000000001</v>
      </c>
      <c r="H376" s="55">
        <v>-288.41557</v>
      </c>
      <c r="I376" s="56">
        <f t="shared" si="5"/>
        <v>-1.2267400769044926E-3</v>
      </c>
      <c r="J376" s="56">
        <f>H376/'סכום נכסי הקרן'!$C$41</f>
        <v>-1.7508173584073868E-5</v>
      </c>
    </row>
    <row r="377" spans="1:10">
      <c r="A377" t="s">
        <v>4460</v>
      </c>
      <c r="B377" t="s">
        <v>4461</v>
      </c>
      <c r="C377" t="s">
        <v>1901</v>
      </c>
      <c r="D377" t="s">
        <v>102</v>
      </c>
      <c r="E377" s="66">
        <v>45169</v>
      </c>
      <c r="F377" s="55">
        <v>27617904.120000001</v>
      </c>
      <c r="G377" s="55">
        <v>-0.88606099999999999</v>
      </c>
      <c r="H377" s="55">
        <v>-244.7114</v>
      </c>
      <c r="I377" s="56">
        <f t="shared" si="5"/>
        <v>-1.0408497767835697E-3</v>
      </c>
      <c r="J377" s="56">
        <f>H377/'סכום נכסי הקרן'!$C$41</f>
        <v>-1.4855126126518532E-5</v>
      </c>
    </row>
    <row r="378" spans="1:10">
      <c r="A378" t="s">
        <v>4462</v>
      </c>
      <c r="B378" t="s">
        <v>4463</v>
      </c>
      <c r="C378" t="s">
        <v>1901</v>
      </c>
      <c r="D378" t="s">
        <v>102</v>
      </c>
      <c r="E378" s="66">
        <v>45169</v>
      </c>
      <c r="F378" s="55">
        <v>67723.16</v>
      </c>
      <c r="G378" s="55">
        <v>-0.88606300000000005</v>
      </c>
      <c r="H378" s="55">
        <v>-0.6000700000000001</v>
      </c>
      <c r="I378" s="56">
        <f t="shared" si="5"/>
        <v>-2.5523237803981211E-6</v>
      </c>
      <c r="J378" s="56">
        <f>H378/'סכום נכסי הקרן'!$C$41</f>
        <v>-3.6427054623282679E-8</v>
      </c>
    </row>
    <row r="379" spans="1:10">
      <c r="A379" t="s">
        <v>4464</v>
      </c>
      <c r="B379" t="s">
        <v>4465</v>
      </c>
      <c r="C379" t="s">
        <v>1901</v>
      </c>
      <c r="D379" t="s">
        <v>102</v>
      </c>
      <c r="E379" s="66">
        <v>45280</v>
      </c>
      <c r="F379" s="55">
        <v>11965291.65</v>
      </c>
      <c r="G379" s="55">
        <v>-0.90759599999999996</v>
      </c>
      <c r="H379" s="55">
        <v>-108.59653</v>
      </c>
      <c r="I379" s="56">
        <f t="shared" si="5"/>
        <v>-4.6190195475147555E-4</v>
      </c>
      <c r="J379" s="56">
        <f>H379/'סכום נכסי הקרן'!$C$41</f>
        <v>-6.5923171133517009E-6</v>
      </c>
    </row>
    <row r="380" spans="1:10">
      <c r="A380" t="s">
        <v>4374</v>
      </c>
      <c r="B380" t="s">
        <v>4466</v>
      </c>
      <c r="C380" t="s">
        <v>1901</v>
      </c>
      <c r="D380" t="s">
        <v>102</v>
      </c>
      <c r="E380" s="66">
        <v>45099</v>
      </c>
      <c r="F380" s="55">
        <v>22541333.670000002</v>
      </c>
      <c r="G380" s="55">
        <v>0.38185999999999998</v>
      </c>
      <c r="H380" s="55">
        <v>86.076399999999992</v>
      </c>
      <c r="I380" s="56">
        <f t="shared" si="5"/>
        <v>3.6611535762671153E-4</v>
      </c>
      <c r="J380" s="56">
        <f>H380/'סכום נכסי הקרן'!$C$41</f>
        <v>5.2252399296340896E-6</v>
      </c>
    </row>
    <row r="381" spans="1:10">
      <c r="A381" t="s">
        <v>4374</v>
      </c>
      <c r="B381" t="s">
        <v>4467</v>
      </c>
      <c r="C381" t="s">
        <v>1901</v>
      </c>
      <c r="D381" t="s">
        <v>102</v>
      </c>
      <c r="E381" s="66">
        <v>45099</v>
      </c>
      <c r="F381" s="55">
        <v>5269870.8591430001</v>
      </c>
      <c r="G381" s="55">
        <v>0.38185999999999998</v>
      </c>
      <c r="H381" s="55">
        <v>20.123544892999998</v>
      </c>
      <c r="I381" s="56">
        <f t="shared" si="5"/>
        <v>8.5593017775114651E-5</v>
      </c>
      <c r="J381" s="56">
        <f>H381/'סכום נכסי הקרן'!$C$41</f>
        <v>1.2215932625050277E-6</v>
      </c>
    </row>
    <row r="382" spans="1:10">
      <c r="A382" t="s">
        <v>4468</v>
      </c>
      <c r="B382" t="s">
        <v>4469</v>
      </c>
      <c r="C382" t="s">
        <v>1901</v>
      </c>
      <c r="D382" t="s">
        <v>102</v>
      </c>
      <c r="E382" s="66">
        <v>45099</v>
      </c>
      <c r="F382" s="55">
        <v>57101680.670000002</v>
      </c>
      <c r="G382" s="55">
        <v>0.38275700000000001</v>
      </c>
      <c r="H382" s="55">
        <v>218.56073999999998</v>
      </c>
      <c r="I382" s="56">
        <f t="shared" si="5"/>
        <v>9.2962116780277422E-4</v>
      </c>
      <c r="J382" s="56">
        <f>H382/'סכום נכסי הקרן'!$C$41</f>
        <v>1.326765879728212E-5</v>
      </c>
    </row>
    <row r="383" spans="1:10">
      <c r="A383" t="s">
        <v>4470</v>
      </c>
      <c r="B383" t="s">
        <v>4471</v>
      </c>
      <c r="C383" t="s">
        <v>1901</v>
      </c>
      <c r="D383" t="s">
        <v>102</v>
      </c>
      <c r="E383" s="66">
        <v>45148</v>
      </c>
      <c r="F383" s="55">
        <v>64604124</v>
      </c>
      <c r="G383" s="55">
        <v>0.40879900000000002</v>
      </c>
      <c r="H383" s="55">
        <v>264.10084999999998</v>
      </c>
      <c r="I383" s="56">
        <f t="shared" si="5"/>
        <v>1.123320412415813E-3</v>
      </c>
      <c r="J383" s="56">
        <f>H383/'סכום נכסי הקרן'!$C$41</f>
        <v>1.6032156396762682E-5</v>
      </c>
    </row>
    <row r="384" spans="1:10">
      <c r="A384" t="s">
        <v>4379</v>
      </c>
      <c r="B384" t="s">
        <v>4472</v>
      </c>
      <c r="C384" t="s">
        <v>1901</v>
      </c>
      <c r="D384" t="s">
        <v>102</v>
      </c>
      <c r="E384" s="66">
        <v>45148</v>
      </c>
      <c r="F384" s="55">
        <v>22616927.420000002</v>
      </c>
      <c r="G384" s="55">
        <v>0.43294700000000003</v>
      </c>
      <c r="H384" s="55">
        <v>97.919320000000013</v>
      </c>
      <c r="I384" s="56">
        <f t="shared" si="5"/>
        <v>4.1648775808891185E-4</v>
      </c>
      <c r="J384" s="56">
        <f>H384/'סכום נכסי הקרן'!$C$41</f>
        <v>5.9441605451275616E-6</v>
      </c>
    </row>
    <row r="385" spans="1:10">
      <c r="A385" t="s">
        <v>4473</v>
      </c>
      <c r="B385" t="s">
        <v>4474</v>
      </c>
      <c r="C385" t="s">
        <v>1901</v>
      </c>
      <c r="D385" t="s">
        <v>102</v>
      </c>
      <c r="E385" s="66">
        <v>45148</v>
      </c>
      <c r="F385" s="55">
        <v>33791980.649999999</v>
      </c>
      <c r="G385" s="55">
        <v>0.65865799999999997</v>
      </c>
      <c r="H385" s="55">
        <v>222.57357000000002</v>
      </c>
      <c r="I385" s="56">
        <f t="shared" si="5"/>
        <v>9.4668924558652455E-4</v>
      </c>
      <c r="J385" s="56">
        <f>H385/'סכום נכסי הקרן'!$C$41</f>
        <v>1.3511256340242022E-5</v>
      </c>
    </row>
    <row r="386" spans="1:10">
      <c r="A386" t="s">
        <v>4475</v>
      </c>
      <c r="B386" t="s">
        <v>4476</v>
      </c>
      <c r="C386" t="s">
        <v>1901</v>
      </c>
      <c r="D386" t="s">
        <v>102</v>
      </c>
      <c r="E386" s="66">
        <v>45133</v>
      </c>
      <c r="F386" s="55">
        <v>52653521.700000003</v>
      </c>
      <c r="G386" s="55">
        <v>0.87810600000000005</v>
      </c>
      <c r="H386" s="55">
        <v>462.3537</v>
      </c>
      <c r="I386" s="56">
        <f t="shared" si="5"/>
        <v>1.9665644732532179E-3</v>
      </c>
      <c r="J386" s="56">
        <f>H386/'סכום נכסי הקרן'!$C$41</f>
        <v>2.8067031321640557E-5</v>
      </c>
    </row>
    <row r="387" spans="1:10">
      <c r="A387" t="s">
        <v>4386</v>
      </c>
      <c r="B387" t="s">
        <v>4477</v>
      </c>
      <c r="C387" t="s">
        <v>1901</v>
      </c>
      <c r="D387" t="s">
        <v>102</v>
      </c>
      <c r="E387" s="66">
        <v>45133</v>
      </c>
      <c r="F387" s="55">
        <v>16874867.039999999</v>
      </c>
      <c r="G387" s="55">
        <v>0.85164200000000001</v>
      </c>
      <c r="H387" s="55">
        <v>143.71347</v>
      </c>
      <c r="I387" s="56">
        <f t="shared" si="5"/>
        <v>6.1126753052899148E-4</v>
      </c>
      <c r="J387" s="56">
        <f>H387/'סכום נכסי הקרן'!$C$41</f>
        <v>8.7240795603704494E-6</v>
      </c>
    </row>
    <row r="388" spans="1:10">
      <c r="A388" t="s">
        <v>4390</v>
      </c>
      <c r="B388" t="s">
        <v>4478</v>
      </c>
      <c r="C388" t="s">
        <v>1901</v>
      </c>
      <c r="D388" t="s">
        <v>102</v>
      </c>
      <c r="E388" s="66">
        <v>45133</v>
      </c>
      <c r="F388" s="55">
        <v>9323297.8000000007</v>
      </c>
      <c r="G388" s="55">
        <v>0.85341599999999995</v>
      </c>
      <c r="H388" s="55">
        <v>79.566550000000007</v>
      </c>
      <c r="I388" s="56">
        <f t="shared" si="5"/>
        <v>3.3842651305553704E-4</v>
      </c>
      <c r="J388" s="56">
        <f>H388/'סכום נכסי הקרן'!$C$41</f>
        <v>4.8300615978738348E-6</v>
      </c>
    </row>
    <row r="389" spans="1:10">
      <c r="A389" t="s">
        <v>4392</v>
      </c>
      <c r="B389" t="s">
        <v>4479</v>
      </c>
      <c r="C389" t="s">
        <v>1901</v>
      </c>
      <c r="D389" t="s">
        <v>102</v>
      </c>
      <c r="E389" s="66">
        <v>45127</v>
      </c>
      <c r="F389" s="55">
        <v>10253529</v>
      </c>
      <c r="G389" s="55">
        <v>2.1140620000000001</v>
      </c>
      <c r="H389" s="55">
        <v>216.76592000000002</v>
      </c>
      <c r="I389" s="56">
        <f t="shared" si="5"/>
        <v>9.2198712216220882E-4</v>
      </c>
      <c r="J389" s="56">
        <f>H389/'סכום נכסי הקרן'!$C$41</f>
        <v>1.3158704831613183E-5</v>
      </c>
    </row>
    <row r="390" spans="1:10">
      <c r="A390" t="s">
        <v>4405</v>
      </c>
      <c r="B390" t="s">
        <v>4480</v>
      </c>
      <c r="C390" t="s">
        <v>1901</v>
      </c>
      <c r="D390" t="s">
        <v>104</v>
      </c>
      <c r="E390" s="66">
        <v>45153</v>
      </c>
      <c r="F390" s="55">
        <v>25814035.440000001</v>
      </c>
      <c r="G390" s="55">
        <v>-0.42422300000000002</v>
      </c>
      <c r="H390" s="55">
        <v>-109.50905999999999</v>
      </c>
      <c r="I390" s="56">
        <f t="shared" si="5"/>
        <v>-4.6578328862806773E-4</v>
      </c>
      <c r="J390" s="56">
        <f>H390/'סכום נכסי הקרן'!$C$41</f>
        <v>-6.6477119508796296E-6</v>
      </c>
    </row>
    <row r="391" spans="1:10">
      <c r="A391" t="s">
        <v>4407</v>
      </c>
      <c r="B391" t="s">
        <v>4481</v>
      </c>
      <c r="C391" t="s">
        <v>1901</v>
      </c>
      <c r="D391" t="s">
        <v>104</v>
      </c>
      <c r="E391" s="66">
        <v>45152</v>
      </c>
      <c r="F391" s="55">
        <v>90603890.489999995</v>
      </c>
      <c r="G391" s="55">
        <v>-0.41677599999999998</v>
      </c>
      <c r="H391" s="55">
        <v>-377.61534</v>
      </c>
      <c r="I391" s="56">
        <f t="shared" si="5"/>
        <v>-1.6061403038397548E-3</v>
      </c>
      <c r="J391" s="56">
        <f>H391/'סכום נכסי הקרן'!$C$41</f>
        <v>-2.2923016676003562E-5</v>
      </c>
    </row>
    <row r="392" spans="1:10">
      <c r="A392" t="s">
        <v>4409</v>
      </c>
      <c r="B392" t="s">
        <v>4482</v>
      </c>
      <c r="C392" t="s">
        <v>1901</v>
      </c>
      <c r="D392" t="s">
        <v>104</v>
      </c>
      <c r="E392" s="66">
        <v>45153</v>
      </c>
      <c r="F392" s="55">
        <v>10288112.74</v>
      </c>
      <c r="G392" s="55">
        <v>-0.40839799999999998</v>
      </c>
      <c r="H392" s="55">
        <v>-42.016460000000002</v>
      </c>
      <c r="I392" s="56">
        <f t="shared" si="5"/>
        <v>-1.7871183366298336E-4</v>
      </c>
      <c r="J392" s="56">
        <f>H392/'סכום נכסי הקרן'!$C$41</f>
        <v>-2.55059556967849E-6</v>
      </c>
    </row>
    <row r="393" spans="1:10">
      <c r="A393" t="s">
        <v>4483</v>
      </c>
      <c r="B393" t="s">
        <v>4484</v>
      </c>
      <c r="C393" t="s">
        <v>1901</v>
      </c>
      <c r="D393" t="s">
        <v>104</v>
      </c>
      <c r="E393" s="66">
        <v>45152</v>
      </c>
      <c r="F393" s="55">
        <v>13052662.619999999</v>
      </c>
      <c r="G393" s="55">
        <v>-0.40095500000000001</v>
      </c>
      <c r="H393" s="55">
        <v>-52.335300000000004</v>
      </c>
      <c r="I393" s="56">
        <f t="shared" si="5"/>
        <v>-2.226017477032176E-4</v>
      </c>
      <c r="J393" s="56">
        <f>H393/'סכום נכסי הקרן'!$C$41</f>
        <v>-3.1769974033460861E-6</v>
      </c>
    </row>
    <row r="394" spans="1:10">
      <c r="A394" t="s">
        <v>4485</v>
      </c>
      <c r="B394" t="s">
        <v>4486</v>
      </c>
      <c r="C394" t="s">
        <v>1901</v>
      </c>
      <c r="D394" t="s">
        <v>100</v>
      </c>
      <c r="E394" s="66">
        <v>45127</v>
      </c>
      <c r="F394" s="55">
        <v>1594486.14</v>
      </c>
      <c r="G394" s="55">
        <v>3.8558680000000001</v>
      </c>
      <c r="H394" s="55">
        <v>61.481279999999998</v>
      </c>
      <c r="I394" s="56">
        <f t="shared" ref="I394:I413" si="6">H394/$H$9</f>
        <v>2.6150304630012395E-4</v>
      </c>
      <c r="J394" s="56">
        <f>H394/'סכום נכסי הקרן'!$C$41</f>
        <v>3.7322011513145741E-6</v>
      </c>
    </row>
    <row r="395" spans="1:10">
      <c r="A395" t="s">
        <v>4485</v>
      </c>
      <c r="B395" t="s">
        <v>4487</v>
      </c>
      <c r="C395" t="s">
        <v>1901</v>
      </c>
      <c r="D395" t="s">
        <v>100</v>
      </c>
      <c r="E395" s="66">
        <v>45127</v>
      </c>
      <c r="F395" s="55">
        <v>12569328.199999999</v>
      </c>
      <c r="G395" s="55">
        <v>3.8558680000000001</v>
      </c>
      <c r="H395" s="55">
        <v>484.6567</v>
      </c>
      <c r="I395" s="56">
        <f t="shared" si="6"/>
        <v>2.0614275346864165E-3</v>
      </c>
      <c r="J395" s="56">
        <f>H395/'סכום נכסי הקרן'!$C$41</f>
        <v>2.9420927699168302E-5</v>
      </c>
    </row>
    <row r="396" spans="1:10" s="73" customFormat="1">
      <c r="A396" s="57" t="s">
        <v>1905</v>
      </c>
      <c r="B396" s="124" t="s">
        <v>4605</v>
      </c>
      <c r="C396" s="124" t="s">
        <v>4605</v>
      </c>
      <c r="D396" s="124" t="s">
        <v>4605</v>
      </c>
      <c r="E396" s="124" t="s">
        <v>4605</v>
      </c>
      <c r="F396" s="124" t="s">
        <v>4605</v>
      </c>
      <c r="G396" s="124" t="s">
        <v>4605</v>
      </c>
      <c r="H396" s="59">
        <f>SUM(H397:H399)</f>
        <v>134.50639378900001</v>
      </c>
      <c r="I396" s="58">
        <f t="shared" si="6"/>
        <v>5.7210636672931289E-4</v>
      </c>
      <c r="J396" s="58">
        <f>H396/'סכום נכסי הקרן'!$C$41</f>
        <v>8.1651669867393341E-6</v>
      </c>
    </row>
    <row r="397" spans="1:10">
      <c r="A397" t="s">
        <v>4488</v>
      </c>
      <c r="B397" t="s">
        <v>4489</v>
      </c>
      <c r="C397" t="s">
        <v>1901</v>
      </c>
      <c r="D397" t="s">
        <v>98</v>
      </c>
      <c r="E397" s="66">
        <v>45280</v>
      </c>
      <c r="F397" s="55">
        <v>4120737.5</v>
      </c>
      <c r="G397" s="55">
        <v>0.80555399999999999</v>
      </c>
      <c r="H397" s="55">
        <v>33.194765760999999</v>
      </c>
      <c r="I397" s="56">
        <f t="shared" si="6"/>
        <v>1.411898445790418E-4</v>
      </c>
      <c r="J397" s="56">
        <f>H397/'סכום נכסי הקרן'!$C$41</f>
        <v>2.015077483598614E-6</v>
      </c>
    </row>
    <row r="398" spans="1:10">
      <c r="A398" t="s">
        <v>4490</v>
      </c>
      <c r="B398" t="s">
        <v>4491</v>
      </c>
      <c r="C398" t="s">
        <v>1901</v>
      </c>
      <c r="D398" t="s">
        <v>98</v>
      </c>
      <c r="E398" s="66">
        <v>45280</v>
      </c>
      <c r="F398" s="55">
        <v>8241475</v>
      </c>
      <c r="G398" s="55">
        <v>0.78289699999999995</v>
      </c>
      <c r="H398" s="55">
        <v>64.522260531000001</v>
      </c>
      <c r="I398" s="56">
        <f t="shared" si="6"/>
        <v>2.7443748215760555E-4</v>
      </c>
      <c r="J398" s="56">
        <f>H398/'סכום נכסי הקרן'!$C$41</f>
        <v>3.9168028876304639E-6</v>
      </c>
    </row>
    <row r="399" spans="1:10">
      <c r="A399" t="s">
        <v>4492</v>
      </c>
      <c r="B399" t="s">
        <v>4493</v>
      </c>
      <c r="C399" t="s">
        <v>1901</v>
      </c>
      <c r="D399" t="s">
        <v>98</v>
      </c>
      <c r="E399" s="66">
        <v>45279</v>
      </c>
      <c r="F399" s="55">
        <v>8241475</v>
      </c>
      <c r="G399" s="55">
        <v>0.44639299999999998</v>
      </c>
      <c r="H399" s="55">
        <v>36.789367497000001</v>
      </c>
      <c r="I399" s="56">
        <f t="shared" si="6"/>
        <v>1.5647903999266551E-4</v>
      </c>
      <c r="J399" s="56">
        <f>H399/'סכום נכסי הקרן'!$C$41</f>
        <v>2.2332866155102557E-6</v>
      </c>
    </row>
    <row r="400" spans="1:10" s="73" customFormat="1">
      <c r="A400" s="57" t="s">
        <v>4494</v>
      </c>
      <c r="B400" s="124" t="s">
        <v>4605</v>
      </c>
      <c r="C400" s="124" t="s">
        <v>4605</v>
      </c>
      <c r="D400" s="124" t="s">
        <v>4605</v>
      </c>
      <c r="E400" s="124" t="s">
        <v>4605</v>
      </c>
      <c r="F400" s="124" t="s">
        <v>4605</v>
      </c>
      <c r="G400" s="124" t="s">
        <v>4605</v>
      </c>
      <c r="H400" s="59">
        <f>H401+H409</f>
        <v>44701.996218974004</v>
      </c>
      <c r="I400" s="58">
        <f t="shared" si="6"/>
        <v>0.19013443095131272</v>
      </c>
      <c r="J400" s="58">
        <f>H400/'סכום נכסי הקרן'!$C$41</f>
        <v>2.7136201743768918E-3</v>
      </c>
    </row>
    <row r="401" spans="1:10" s="73" customFormat="1">
      <c r="A401" s="57" t="s">
        <v>1898</v>
      </c>
      <c r="B401" s="124" t="s">
        <v>4605</v>
      </c>
      <c r="C401" s="124" t="s">
        <v>4605</v>
      </c>
      <c r="D401" s="124" t="s">
        <v>4605</v>
      </c>
      <c r="E401" s="124" t="s">
        <v>4605</v>
      </c>
      <c r="F401" s="124" t="s">
        <v>4605</v>
      </c>
      <c r="G401" s="124" t="s">
        <v>4605</v>
      </c>
      <c r="H401" s="59">
        <f>SUM(H402:H408)</f>
        <v>41001.363157833002</v>
      </c>
      <c r="I401" s="58">
        <f t="shared" si="6"/>
        <v>0.17439424436561826</v>
      </c>
      <c r="J401" s="58">
        <f>H401/'סכום נכסי הקרן'!$C$41</f>
        <v>2.4889744452804381E-3</v>
      </c>
    </row>
    <row r="402" spans="1:10">
      <c r="A402" t="s">
        <v>4495</v>
      </c>
      <c r="B402" t="s">
        <v>4496</v>
      </c>
      <c r="C402" t="s">
        <v>1901</v>
      </c>
      <c r="D402" t="s">
        <v>100</v>
      </c>
      <c r="E402" s="66">
        <v>45068</v>
      </c>
      <c r="F402" s="55">
        <v>11435600.442811001</v>
      </c>
      <c r="G402" s="55">
        <v>14.887363000000001</v>
      </c>
      <c r="H402" s="55">
        <v>1702.4593312909999</v>
      </c>
      <c r="I402" s="56">
        <f t="shared" si="6"/>
        <v>7.2412009205837678E-3</v>
      </c>
      <c r="J402" s="56">
        <f>H402/'סכום נכסי הקרן'!$C$41</f>
        <v>1.0334724124661214E-4</v>
      </c>
    </row>
    <row r="403" spans="1:10">
      <c r="A403" t="s">
        <v>4497</v>
      </c>
      <c r="B403" t="s">
        <v>4498</v>
      </c>
      <c r="C403" t="s">
        <v>1901</v>
      </c>
      <c r="D403" t="s">
        <v>100</v>
      </c>
      <c r="E403" s="66">
        <v>44972</v>
      </c>
      <c r="F403" s="55">
        <v>113624064.130551</v>
      </c>
      <c r="G403" s="55">
        <v>6.601216</v>
      </c>
      <c r="H403" s="55">
        <v>7500.5696431870001</v>
      </c>
      <c r="I403" s="56">
        <f t="shared" si="6"/>
        <v>3.190274845741068E-2</v>
      </c>
      <c r="J403" s="56">
        <f>H403/'סכום נכסי הקרן'!$C$41</f>
        <v>4.5531964620479056E-4</v>
      </c>
    </row>
    <row r="404" spans="1:10">
      <c r="A404" t="s">
        <v>4497</v>
      </c>
      <c r="B404" t="s">
        <v>4499</v>
      </c>
      <c r="C404" t="s">
        <v>1901</v>
      </c>
      <c r="D404" t="s">
        <v>100</v>
      </c>
      <c r="E404" s="66">
        <v>45069</v>
      </c>
      <c r="F404" s="55">
        <v>90186185.475849003</v>
      </c>
      <c r="G404" s="55">
        <v>12.757655</v>
      </c>
      <c r="H404" s="55">
        <v>11505.642132789</v>
      </c>
      <c r="I404" s="56">
        <f t="shared" si="6"/>
        <v>4.8937830626873395E-2</v>
      </c>
      <c r="J404" s="56">
        <f>H404/'סכום נכסי הקרן'!$C$41</f>
        <v>6.9844627201334417E-4</v>
      </c>
    </row>
    <row r="405" spans="1:10">
      <c r="A405" t="s">
        <v>4497</v>
      </c>
      <c r="B405" t="s">
        <v>4500</v>
      </c>
      <c r="C405" t="s">
        <v>1901</v>
      </c>
      <c r="D405" t="s">
        <v>100</v>
      </c>
      <c r="E405" s="66">
        <v>45153</v>
      </c>
      <c r="F405" s="55">
        <v>120936966.432624</v>
      </c>
      <c r="G405" s="55">
        <v>5.9078999999999997</v>
      </c>
      <c r="H405" s="55">
        <v>7144.8345287020002</v>
      </c>
      <c r="I405" s="56">
        <f t="shared" si="6"/>
        <v>3.0389672995843341E-2</v>
      </c>
      <c r="J405" s="56">
        <f>H405/'סכום נכסי הקרן'!$C$41</f>
        <v>4.3372486151839598E-4</v>
      </c>
    </row>
    <row r="406" spans="1:10">
      <c r="A406" t="s">
        <v>4501</v>
      </c>
      <c r="B406" t="s">
        <v>4502</v>
      </c>
      <c r="C406" t="s">
        <v>1901</v>
      </c>
      <c r="D406" t="s">
        <v>100</v>
      </c>
      <c r="E406" s="66">
        <v>45126</v>
      </c>
      <c r="F406" s="55">
        <v>15410549.309855999</v>
      </c>
      <c r="G406" s="55">
        <v>-7.2860750000000003</v>
      </c>
      <c r="H406" s="55">
        <v>-1122.824190563</v>
      </c>
      <c r="I406" s="56">
        <f t="shared" si="6"/>
        <v>-4.7757942952992415E-3</v>
      </c>
      <c r="J406" s="56">
        <f>H406/'סכום נכסי הקרן'!$C$41</f>
        <v>-6.8160678124188094E-5</v>
      </c>
    </row>
    <row r="407" spans="1:10">
      <c r="A407" t="s">
        <v>4503</v>
      </c>
      <c r="B407" t="s">
        <v>4504</v>
      </c>
      <c r="C407" t="s">
        <v>1901</v>
      </c>
      <c r="D407" t="s">
        <v>168</v>
      </c>
      <c r="E407" s="66">
        <v>45082</v>
      </c>
      <c r="F407" s="55">
        <v>29537065.871656999</v>
      </c>
      <c r="G407" s="55">
        <v>7.888477</v>
      </c>
      <c r="H407" s="55">
        <v>2330.0247293349998</v>
      </c>
      <c r="I407" s="56">
        <f t="shared" si="6"/>
        <v>9.9104729874804846E-3</v>
      </c>
      <c r="J407" s="56">
        <f>H407/'סכום נכסי הקרן'!$C$41</f>
        <v>1.4144339508571576E-4</v>
      </c>
    </row>
    <row r="408" spans="1:10">
      <c r="A408" t="s">
        <v>4503</v>
      </c>
      <c r="B408" t="s">
        <v>4505</v>
      </c>
      <c r="C408" t="s">
        <v>1901</v>
      </c>
      <c r="D408" t="s">
        <v>168</v>
      </c>
      <c r="E408" s="66">
        <v>44972</v>
      </c>
      <c r="F408" s="55">
        <v>56600571.679174997</v>
      </c>
      <c r="G408" s="55">
        <v>21.096354000000002</v>
      </c>
      <c r="H408" s="55">
        <v>11940.656983092002</v>
      </c>
      <c r="I408" s="56">
        <f t="shared" si="6"/>
        <v>5.0788112672725844E-2</v>
      </c>
      <c r="J408" s="56">
        <f>H408/'סכום נכסי הקרן'!$C$41</f>
        <v>7.2485370733576756E-4</v>
      </c>
    </row>
    <row r="409" spans="1:10" s="73" customFormat="1">
      <c r="A409" s="57" t="s">
        <v>1905</v>
      </c>
      <c r="B409" s="124" t="s">
        <v>4605</v>
      </c>
      <c r="C409" s="124" t="s">
        <v>4605</v>
      </c>
      <c r="D409" s="124" t="s">
        <v>4605</v>
      </c>
      <c r="E409" s="124" t="s">
        <v>4605</v>
      </c>
      <c r="F409" s="124" t="s">
        <v>4605</v>
      </c>
      <c r="G409" s="124" t="s">
        <v>4605</v>
      </c>
      <c r="H409" s="59">
        <f>SUM(H410:H411)</f>
        <v>3700.6330611410003</v>
      </c>
      <c r="I409" s="58">
        <f t="shared" si="6"/>
        <v>1.5740186585694448E-2</v>
      </c>
      <c r="J409" s="58">
        <f>H409/'סכום נכסי הקרן'!$C$41</f>
        <v>2.2464572909645372E-4</v>
      </c>
    </row>
    <row r="410" spans="1:10">
      <c r="A410" t="s">
        <v>4506</v>
      </c>
      <c r="B410">
        <v>10001064</v>
      </c>
      <c r="C410" t="s">
        <v>1901</v>
      </c>
      <c r="D410" t="s">
        <v>100</v>
      </c>
      <c r="E410" s="66">
        <v>45195</v>
      </c>
      <c r="F410" s="55">
        <v>38794307.376460001</v>
      </c>
      <c r="G410" s="55">
        <v>6.3506020000000003</v>
      </c>
      <c r="H410" s="55">
        <v>2463.6722030360002</v>
      </c>
      <c r="I410" s="56">
        <f t="shared" si="6"/>
        <v>1.0478926043485944E-2</v>
      </c>
      <c r="J410" s="56">
        <f>H410/'סכום נכסי הקרן'!$C$41</f>
        <v>1.4955642160723837E-4</v>
      </c>
    </row>
    <row r="411" spans="1:10">
      <c r="A411" t="s">
        <v>4506</v>
      </c>
      <c r="B411" t="s">
        <v>4507</v>
      </c>
      <c r="C411" t="s">
        <v>1901</v>
      </c>
      <c r="D411" t="s">
        <v>100</v>
      </c>
      <c r="E411" s="66">
        <v>45252</v>
      </c>
      <c r="F411" s="55">
        <v>25957001.981033001</v>
      </c>
      <c r="G411" s="55">
        <v>4.7654230000000002</v>
      </c>
      <c r="H411" s="55">
        <v>1236.9608581050002</v>
      </c>
      <c r="I411" s="56">
        <f t="shared" si="6"/>
        <v>5.2612605422085049E-3</v>
      </c>
      <c r="J411" s="56">
        <f>H411/'סכום נכסי הקרן'!$C$41</f>
        <v>7.5089307489215336E-5</v>
      </c>
    </row>
    <row r="412" spans="1:10" s="73" customFormat="1">
      <c r="A412" s="57" t="s">
        <v>851</v>
      </c>
      <c r="B412" s="124" t="s">
        <v>4605</v>
      </c>
      <c r="C412" s="124" t="s">
        <v>4605</v>
      </c>
      <c r="D412" s="124" t="s">
        <v>4605</v>
      </c>
      <c r="E412" s="124" t="s">
        <v>4605</v>
      </c>
      <c r="F412" s="59">
        <v>0</v>
      </c>
      <c r="G412" s="124" t="s">
        <v>4605</v>
      </c>
      <c r="H412" s="59">
        <v>0</v>
      </c>
      <c r="I412" s="58">
        <f t="shared" si="6"/>
        <v>0</v>
      </c>
      <c r="J412" s="58">
        <f>H412/'סכום נכסי הקרן'!$C$41</f>
        <v>0</v>
      </c>
    </row>
    <row r="413" spans="1:10">
      <c r="A413" t="s">
        <v>182</v>
      </c>
      <c r="B413" t="s">
        <v>182</v>
      </c>
      <c r="C413" t="s">
        <v>182</v>
      </c>
      <c r="D413" t="s">
        <v>182</v>
      </c>
      <c r="E413" s="108" t="s">
        <v>4605</v>
      </c>
      <c r="F413" s="55">
        <v>0</v>
      </c>
      <c r="G413" s="55">
        <v>0</v>
      </c>
      <c r="H413" s="55">
        <v>0</v>
      </c>
      <c r="I413" s="56">
        <f t="shared" si="6"/>
        <v>0</v>
      </c>
      <c r="J413" s="56">
        <f>H413/'סכום נכסי הקרן'!$C$41</f>
        <v>0</v>
      </c>
    </row>
    <row r="414" spans="1:10">
      <c r="A414" t="s">
        <v>206</v>
      </c>
      <c r="B414" s="110" t="s">
        <v>4605</v>
      </c>
      <c r="C414" s="110" t="s">
        <v>4605</v>
      </c>
      <c r="D414" s="110" t="s">
        <v>4605</v>
      </c>
      <c r="E414" s="110" t="s">
        <v>4605</v>
      </c>
      <c r="F414" s="110" t="s">
        <v>4605</v>
      </c>
      <c r="G414" s="110" t="s">
        <v>4605</v>
      </c>
      <c r="H414" s="110" t="s">
        <v>4605</v>
      </c>
      <c r="I414" s="110" t="s">
        <v>4605</v>
      </c>
      <c r="J414" s="110" t="s">
        <v>4605</v>
      </c>
    </row>
    <row r="415" spans="1:10">
      <c r="A415" t="s">
        <v>320</v>
      </c>
      <c r="B415" s="110" t="s">
        <v>4605</v>
      </c>
      <c r="C415" s="110" t="s">
        <v>4605</v>
      </c>
      <c r="D415" s="110" t="s">
        <v>4605</v>
      </c>
      <c r="E415" s="110" t="s">
        <v>4605</v>
      </c>
      <c r="F415" s="110" t="s">
        <v>4605</v>
      </c>
      <c r="G415" s="110" t="s">
        <v>4605</v>
      </c>
      <c r="H415" s="110" t="s">
        <v>4605</v>
      </c>
      <c r="I415" s="110" t="s">
        <v>4605</v>
      </c>
      <c r="J415" s="110" t="s">
        <v>4605</v>
      </c>
    </row>
    <row r="416" spans="1:10">
      <c r="A416" t="s">
        <v>321</v>
      </c>
      <c r="B416" s="110" t="s">
        <v>4605</v>
      </c>
      <c r="C416" s="110" t="s">
        <v>4605</v>
      </c>
      <c r="D416" s="110" t="s">
        <v>4605</v>
      </c>
      <c r="E416" s="110" t="s">
        <v>4605</v>
      </c>
      <c r="F416" s="110" t="s">
        <v>4605</v>
      </c>
      <c r="G416" s="110" t="s">
        <v>4605</v>
      </c>
      <c r="H416" s="110" t="s">
        <v>4605</v>
      </c>
      <c r="I416" s="110" t="s">
        <v>4605</v>
      </c>
      <c r="J416" s="110" t="s">
        <v>4605</v>
      </c>
    </row>
    <row r="417" spans="1:10">
      <c r="A417" t="s">
        <v>322</v>
      </c>
      <c r="B417" s="110" t="s">
        <v>4605</v>
      </c>
      <c r="C417" s="110" t="s">
        <v>4605</v>
      </c>
      <c r="D417" s="110" t="s">
        <v>4605</v>
      </c>
      <c r="E417" s="110" t="s">
        <v>4605</v>
      </c>
      <c r="F417" s="110" t="s">
        <v>4605</v>
      </c>
      <c r="G417" s="110" t="s">
        <v>4605</v>
      </c>
      <c r="H417" s="110" t="s">
        <v>4605</v>
      </c>
      <c r="I417" s="110" t="s">
        <v>4605</v>
      </c>
      <c r="J417" s="110" t="s">
        <v>4605</v>
      </c>
    </row>
    <row r="418" spans="1:10" hidden="1">
      <c r="B418" s="13"/>
      <c r="C418" s="13"/>
    </row>
    <row r="419" spans="1:10" hidden="1">
      <c r="B419" s="13"/>
      <c r="C419" s="13"/>
    </row>
    <row r="420" spans="1:10" hidden="1">
      <c r="B420" s="13"/>
      <c r="C420" s="13"/>
    </row>
    <row r="421" spans="1:10" hidden="1">
      <c r="B421" s="13"/>
      <c r="C421" s="13"/>
    </row>
    <row r="422" spans="1:10" hidden="1">
      <c r="B422" s="13"/>
      <c r="C422" s="13"/>
    </row>
    <row r="423" spans="1:10" hidden="1">
      <c r="B423" s="13"/>
      <c r="C423" s="13"/>
    </row>
    <row r="424" spans="1:10" hidden="1">
      <c r="B424" s="13"/>
      <c r="C424" s="13"/>
    </row>
    <row r="425" spans="1:10" hidden="1">
      <c r="B425" s="13"/>
      <c r="C425" s="13"/>
    </row>
    <row r="426" spans="1:10" hidden="1">
      <c r="B426" s="13"/>
      <c r="C426" s="13"/>
    </row>
    <row r="427" spans="1:10" hidden="1">
      <c r="B427" s="13"/>
      <c r="C427" s="13"/>
    </row>
    <row r="428" spans="1:10" hidden="1">
      <c r="B428" s="13"/>
      <c r="C428" s="13"/>
    </row>
    <row r="429" spans="1:10" hidden="1">
      <c r="B429" s="13"/>
      <c r="C429" s="13"/>
    </row>
    <row r="430" spans="1:10" hidden="1">
      <c r="B430" s="13"/>
      <c r="C430" s="13"/>
    </row>
    <row r="431" spans="1:10" hidden="1">
      <c r="B431" s="13"/>
      <c r="C431" s="13"/>
    </row>
    <row r="432" spans="1:10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3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1" s="1" customFormat="1">
      <c r="A1" s="2" t="s">
        <v>0</v>
      </c>
      <c r="B1" s="63" t="s">
        <v>4604</v>
      </c>
    </row>
    <row r="2" spans="1:21" s="1" customFormat="1">
      <c r="A2" s="2" t="s">
        <v>1</v>
      </c>
      <c r="B2" s="9" t="s">
        <v>3591</v>
      </c>
    </row>
    <row r="3" spans="1:21" s="1" customFormat="1">
      <c r="A3" s="2" t="s">
        <v>2</v>
      </c>
      <c r="B3" s="20" t="s">
        <v>3592</v>
      </c>
    </row>
    <row r="4" spans="1:21" s="1" customFormat="1">
      <c r="A4" s="2" t="s">
        <v>3</v>
      </c>
      <c r="B4" s="64" t="s">
        <v>165</v>
      </c>
    </row>
    <row r="5" spans="1:21" ht="18.75">
      <c r="A5" s="85" t="s">
        <v>124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7"/>
    </row>
    <row r="6" spans="1:21" s="15" customFormat="1">
      <c r="A6" s="32" t="s">
        <v>92</v>
      </c>
      <c r="B6" s="33" t="s">
        <v>46</v>
      </c>
      <c r="C6" s="33" t="s">
        <v>115</v>
      </c>
      <c r="D6" s="33" t="s">
        <v>48</v>
      </c>
      <c r="E6" s="33" t="s">
        <v>49</v>
      </c>
      <c r="F6" s="33" t="s">
        <v>67</v>
      </c>
      <c r="G6" s="33" t="s">
        <v>68</v>
      </c>
      <c r="H6" s="33" t="s">
        <v>50</v>
      </c>
      <c r="I6" s="33" t="s">
        <v>51</v>
      </c>
      <c r="J6" s="33" t="s">
        <v>52</v>
      </c>
      <c r="K6" s="33" t="s">
        <v>155</v>
      </c>
      <c r="L6" s="33" t="s">
        <v>156</v>
      </c>
      <c r="M6" s="33" t="s">
        <v>5</v>
      </c>
      <c r="N6" s="33" t="s">
        <v>69</v>
      </c>
      <c r="O6" s="33" t="s">
        <v>54</v>
      </c>
      <c r="P6" s="34" t="s">
        <v>151</v>
      </c>
      <c r="Q6" s="13"/>
      <c r="R6" s="13"/>
      <c r="S6" s="13"/>
      <c r="T6" s="13"/>
      <c r="U6" s="13"/>
    </row>
    <row r="7" spans="1:21" s="15" customFormat="1">
      <c r="A7" s="102" t="s">
        <v>4605</v>
      </c>
      <c r="B7" s="103" t="s">
        <v>4605</v>
      </c>
      <c r="C7" s="103" t="s">
        <v>4605</v>
      </c>
      <c r="D7" s="103" t="s">
        <v>4605</v>
      </c>
      <c r="E7" s="103" t="s">
        <v>4605</v>
      </c>
      <c r="F7" s="16" t="s">
        <v>70</v>
      </c>
      <c r="G7" s="16" t="s">
        <v>71</v>
      </c>
      <c r="H7" s="103" t="s">
        <v>4605</v>
      </c>
      <c r="I7" s="16" t="s">
        <v>7</v>
      </c>
      <c r="J7" s="16" t="s">
        <v>7</v>
      </c>
      <c r="K7" s="16" t="s">
        <v>152</v>
      </c>
      <c r="L7" s="103" t="s">
        <v>4605</v>
      </c>
      <c r="M7" s="16" t="s">
        <v>6</v>
      </c>
      <c r="N7" s="16" t="s">
        <v>7</v>
      </c>
      <c r="O7" s="21" t="s">
        <v>7</v>
      </c>
      <c r="P7" s="29" t="s">
        <v>7</v>
      </c>
      <c r="Q7" s="13"/>
      <c r="R7" s="13"/>
      <c r="S7" s="13"/>
      <c r="T7" s="13"/>
      <c r="U7" s="13"/>
    </row>
    <row r="8" spans="1:21" s="17" customFormat="1" ht="20.25">
      <c r="A8" s="104" t="s">
        <v>4605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4" t="s">
        <v>75</v>
      </c>
      <c r="P8" s="24" t="s">
        <v>76</v>
      </c>
      <c r="Q8" s="13"/>
      <c r="R8" s="13"/>
      <c r="S8" s="13"/>
      <c r="T8" s="13"/>
      <c r="U8" s="13"/>
    </row>
    <row r="9" spans="1:21" s="17" customFormat="1" ht="20.25">
      <c r="A9" s="18" t="s">
        <v>116</v>
      </c>
      <c r="B9" s="105" t="s">
        <v>4605</v>
      </c>
      <c r="C9" s="105" t="s">
        <v>4605</v>
      </c>
      <c r="D9" s="105" t="s">
        <v>4605</v>
      </c>
      <c r="E9" s="105" t="s">
        <v>4605</v>
      </c>
      <c r="F9" s="105" t="s">
        <v>4605</v>
      </c>
      <c r="G9" s="105" t="s">
        <v>4605</v>
      </c>
      <c r="H9" s="105" t="s">
        <v>4605</v>
      </c>
      <c r="I9" s="105" t="s">
        <v>4605</v>
      </c>
      <c r="J9" s="105" t="s">
        <v>4605</v>
      </c>
      <c r="K9" s="53">
        <v>0</v>
      </c>
      <c r="L9" s="105" t="s">
        <v>4605</v>
      </c>
      <c r="M9" s="53">
        <v>0</v>
      </c>
      <c r="N9" s="105" t="s">
        <v>4605</v>
      </c>
      <c r="O9" s="54">
        <v>0</v>
      </c>
      <c r="P9" s="54">
        <v>0</v>
      </c>
      <c r="Q9" s="13"/>
      <c r="R9" s="13"/>
      <c r="S9" s="13"/>
      <c r="T9" s="13"/>
      <c r="U9" s="13"/>
    </row>
    <row r="10" spans="1:21">
      <c r="A10" s="57" t="s">
        <v>173</v>
      </c>
      <c r="B10" s="109" t="s">
        <v>4605</v>
      </c>
      <c r="C10" s="110" t="s">
        <v>4605</v>
      </c>
      <c r="D10" s="110" t="s">
        <v>4605</v>
      </c>
      <c r="E10" s="110" t="s">
        <v>4605</v>
      </c>
      <c r="F10" s="110" t="s">
        <v>4605</v>
      </c>
      <c r="G10" s="59">
        <v>0</v>
      </c>
      <c r="H10" s="110" t="s">
        <v>4605</v>
      </c>
      <c r="I10" s="110" t="s">
        <v>4605</v>
      </c>
      <c r="J10" s="58">
        <v>0</v>
      </c>
      <c r="K10" s="59">
        <v>0</v>
      </c>
      <c r="L10" s="110" t="s">
        <v>4605</v>
      </c>
      <c r="M10" s="59">
        <v>0</v>
      </c>
      <c r="N10" s="110" t="s">
        <v>4605</v>
      </c>
      <c r="O10" s="58">
        <v>0</v>
      </c>
      <c r="P10" s="58">
        <v>0</v>
      </c>
    </row>
    <row r="11" spans="1:21">
      <c r="A11" s="57" t="s">
        <v>1926</v>
      </c>
      <c r="B11" s="109" t="s">
        <v>4605</v>
      </c>
      <c r="C11" s="110" t="s">
        <v>4605</v>
      </c>
      <c r="D11" s="110" t="s">
        <v>4605</v>
      </c>
      <c r="E11" s="110" t="s">
        <v>4605</v>
      </c>
      <c r="F11" s="110" t="s">
        <v>4605</v>
      </c>
      <c r="G11" s="59">
        <v>0</v>
      </c>
      <c r="H11" s="110" t="s">
        <v>4605</v>
      </c>
      <c r="I11" s="110" t="s">
        <v>4605</v>
      </c>
      <c r="J11" s="58">
        <v>0</v>
      </c>
      <c r="K11" s="59">
        <v>0</v>
      </c>
      <c r="L11" s="110" t="s">
        <v>4605</v>
      </c>
      <c r="M11" s="59">
        <v>0</v>
      </c>
      <c r="N11" s="110" t="s">
        <v>4605</v>
      </c>
      <c r="O11" s="58">
        <v>0</v>
      </c>
      <c r="P11" s="58">
        <v>0</v>
      </c>
    </row>
    <row r="12" spans="1:21">
      <c r="A12" t="s">
        <v>182</v>
      </c>
      <c r="B12" t="s">
        <v>182</v>
      </c>
      <c r="C12" s="110" t="s">
        <v>4605</v>
      </c>
      <c r="D12" t="s">
        <v>182</v>
      </c>
      <c r="E12" s="110" t="s">
        <v>4605</v>
      </c>
      <c r="F12" s="110" t="s">
        <v>4605</v>
      </c>
      <c r="G12" s="55">
        <v>0</v>
      </c>
      <c r="H12" t="s">
        <v>182</v>
      </c>
      <c r="I12" s="56">
        <v>0</v>
      </c>
      <c r="J12" s="56">
        <v>0</v>
      </c>
      <c r="K12" s="55">
        <v>0</v>
      </c>
      <c r="L12" s="55">
        <v>0</v>
      </c>
      <c r="M12" s="55">
        <v>0</v>
      </c>
      <c r="N12" s="56">
        <v>0</v>
      </c>
      <c r="O12" s="56">
        <v>0</v>
      </c>
      <c r="P12" s="56">
        <v>0</v>
      </c>
    </row>
    <row r="13" spans="1:21">
      <c r="A13" s="57" t="s">
        <v>1927</v>
      </c>
      <c r="B13" s="109" t="s">
        <v>4605</v>
      </c>
      <c r="C13" s="110" t="s">
        <v>4605</v>
      </c>
      <c r="D13" s="110" t="s">
        <v>4605</v>
      </c>
      <c r="E13" s="110" t="s">
        <v>4605</v>
      </c>
      <c r="F13" s="110" t="s">
        <v>4605</v>
      </c>
      <c r="G13" s="59">
        <v>0</v>
      </c>
      <c r="H13" s="110" t="s">
        <v>4605</v>
      </c>
      <c r="I13" s="110" t="s">
        <v>4605</v>
      </c>
      <c r="J13" s="58">
        <v>0</v>
      </c>
      <c r="K13" s="59">
        <v>0</v>
      </c>
      <c r="L13" s="110" t="s">
        <v>4605</v>
      </c>
      <c r="M13" s="59">
        <v>0</v>
      </c>
      <c r="N13" s="110" t="s">
        <v>4605</v>
      </c>
      <c r="O13" s="58">
        <v>0</v>
      </c>
      <c r="P13" s="58">
        <v>0</v>
      </c>
    </row>
    <row r="14" spans="1:21">
      <c r="A14" t="s">
        <v>182</v>
      </c>
      <c r="B14" t="s">
        <v>182</v>
      </c>
      <c r="C14" s="110" t="s">
        <v>4605</v>
      </c>
      <c r="D14" t="s">
        <v>182</v>
      </c>
      <c r="E14" s="110" t="s">
        <v>4605</v>
      </c>
      <c r="F14" s="110" t="s">
        <v>4605</v>
      </c>
      <c r="G14" s="55">
        <v>0</v>
      </c>
      <c r="H14" t="s">
        <v>182</v>
      </c>
      <c r="I14" s="56">
        <v>0</v>
      </c>
      <c r="J14" s="56">
        <v>0</v>
      </c>
      <c r="K14" s="55">
        <v>0</v>
      </c>
      <c r="L14" s="55">
        <v>0</v>
      </c>
      <c r="M14" s="55">
        <v>0</v>
      </c>
      <c r="N14" s="56">
        <v>0</v>
      </c>
      <c r="O14" s="56">
        <v>0</v>
      </c>
      <c r="P14" s="56">
        <v>0</v>
      </c>
    </row>
    <row r="15" spans="1:21">
      <c r="A15" s="57" t="s">
        <v>1928</v>
      </c>
      <c r="B15" s="109" t="s">
        <v>4605</v>
      </c>
      <c r="C15" s="110" t="s">
        <v>4605</v>
      </c>
      <c r="D15" s="110" t="s">
        <v>4605</v>
      </c>
      <c r="E15" s="110" t="s">
        <v>4605</v>
      </c>
      <c r="F15" s="110" t="s">
        <v>4605</v>
      </c>
      <c r="G15" s="59">
        <v>0</v>
      </c>
      <c r="H15" s="110" t="s">
        <v>4605</v>
      </c>
      <c r="I15" s="110" t="s">
        <v>4605</v>
      </c>
      <c r="J15" s="58">
        <v>0</v>
      </c>
      <c r="K15" s="59">
        <v>0</v>
      </c>
      <c r="L15" s="110" t="s">
        <v>4605</v>
      </c>
      <c r="M15" s="59">
        <v>0</v>
      </c>
      <c r="N15" s="110" t="s">
        <v>4605</v>
      </c>
      <c r="O15" s="58">
        <v>0</v>
      </c>
      <c r="P15" s="58">
        <v>0</v>
      </c>
    </row>
    <row r="16" spans="1:21">
      <c r="A16" s="57" t="s">
        <v>1929</v>
      </c>
      <c r="B16" s="109" t="s">
        <v>4605</v>
      </c>
      <c r="C16" s="110" t="s">
        <v>4605</v>
      </c>
      <c r="D16" s="110" t="s">
        <v>4605</v>
      </c>
      <c r="E16" s="110" t="s">
        <v>4605</v>
      </c>
      <c r="F16" s="110" t="s">
        <v>4605</v>
      </c>
      <c r="G16" s="59">
        <v>0</v>
      </c>
      <c r="H16" s="110" t="s">
        <v>4605</v>
      </c>
      <c r="I16" s="110" t="s">
        <v>4605</v>
      </c>
      <c r="J16" s="58">
        <v>0</v>
      </c>
      <c r="K16" s="59">
        <v>0</v>
      </c>
      <c r="L16" s="110" t="s">
        <v>4605</v>
      </c>
      <c r="M16" s="59">
        <v>0</v>
      </c>
      <c r="N16" s="110" t="s">
        <v>4605</v>
      </c>
      <c r="O16" s="58">
        <v>0</v>
      </c>
      <c r="P16" s="58">
        <v>0</v>
      </c>
    </row>
    <row r="17" spans="1:16">
      <c r="A17" t="s">
        <v>182</v>
      </c>
      <c r="B17" t="s">
        <v>182</v>
      </c>
      <c r="C17" s="110" t="s">
        <v>4605</v>
      </c>
      <c r="D17" t="s">
        <v>182</v>
      </c>
      <c r="E17" s="110" t="s">
        <v>4605</v>
      </c>
      <c r="F17" s="110" t="s">
        <v>4605</v>
      </c>
      <c r="G17" s="55">
        <v>0</v>
      </c>
      <c r="H17" t="s">
        <v>182</v>
      </c>
      <c r="I17" s="56">
        <v>0</v>
      </c>
      <c r="J17" s="56">
        <v>0</v>
      </c>
      <c r="K17" s="55">
        <v>0</v>
      </c>
      <c r="L17" s="55">
        <v>0</v>
      </c>
      <c r="M17" s="55">
        <v>0</v>
      </c>
      <c r="N17" s="56">
        <v>0</v>
      </c>
      <c r="O17" s="56">
        <v>0</v>
      </c>
      <c r="P17" s="56">
        <v>0</v>
      </c>
    </row>
    <row r="18" spans="1:16">
      <c r="A18" s="57" t="s">
        <v>1930</v>
      </c>
      <c r="B18" s="109" t="s">
        <v>4605</v>
      </c>
      <c r="C18" s="110" t="s">
        <v>4605</v>
      </c>
      <c r="D18" s="110" t="s">
        <v>4605</v>
      </c>
      <c r="E18" s="110" t="s">
        <v>4605</v>
      </c>
      <c r="F18" s="110" t="s">
        <v>4605</v>
      </c>
      <c r="G18" s="59">
        <v>0</v>
      </c>
      <c r="H18" s="110" t="s">
        <v>4605</v>
      </c>
      <c r="I18" s="110" t="s">
        <v>4605</v>
      </c>
      <c r="J18" s="58">
        <v>0</v>
      </c>
      <c r="K18" s="59">
        <v>0</v>
      </c>
      <c r="L18" s="110" t="s">
        <v>4605</v>
      </c>
      <c r="M18" s="59">
        <v>0</v>
      </c>
      <c r="N18" s="110" t="s">
        <v>4605</v>
      </c>
      <c r="O18" s="58">
        <v>0</v>
      </c>
      <c r="P18" s="58">
        <v>0</v>
      </c>
    </row>
    <row r="19" spans="1:16">
      <c r="A19" t="s">
        <v>182</v>
      </c>
      <c r="B19" t="s">
        <v>182</v>
      </c>
      <c r="C19" s="110" t="s">
        <v>4605</v>
      </c>
      <c r="D19" t="s">
        <v>182</v>
      </c>
      <c r="E19" s="110" t="s">
        <v>4605</v>
      </c>
      <c r="F19" s="110" t="s">
        <v>4605</v>
      </c>
      <c r="G19" s="55">
        <v>0</v>
      </c>
      <c r="H19" t="s">
        <v>182</v>
      </c>
      <c r="I19" s="56">
        <v>0</v>
      </c>
      <c r="J19" s="56">
        <v>0</v>
      </c>
      <c r="K19" s="55">
        <v>0</v>
      </c>
      <c r="L19" s="55">
        <v>0</v>
      </c>
      <c r="M19" s="55">
        <v>0</v>
      </c>
      <c r="N19" s="56">
        <v>0</v>
      </c>
      <c r="O19" s="56">
        <v>0</v>
      </c>
      <c r="P19" s="56">
        <v>0</v>
      </c>
    </row>
    <row r="20" spans="1:16">
      <c r="A20" s="57" t="s">
        <v>1931</v>
      </c>
      <c r="B20" s="109" t="s">
        <v>4605</v>
      </c>
      <c r="C20" s="110" t="s">
        <v>4605</v>
      </c>
      <c r="D20" s="110" t="s">
        <v>4605</v>
      </c>
      <c r="E20" s="110" t="s">
        <v>4605</v>
      </c>
      <c r="F20" s="110" t="s">
        <v>4605</v>
      </c>
      <c r="G20" s="59">
        <v>0</v>
      </c>
      <c r="H20" s="110" t="s">
        <v>4605</v>
      </c>
      <c r="I20" s="110" t="s">
        <v>4605</v>
      </c>
      <c r="J20" s="58">
        <v>0</v>
      </c>
      <c r="K20" s="59">
        <v>0</v>
      </c>
      <c r="L20" s="110" t="s">
        <v>4605</v>
      </c>
      <c r="M20" s="59">
        <v>0</v>
      </c>
      <c r="N20" s="110" t="s">
        <v>4605</v>
      </c>
      <c r="O20" s="58">
        <v>0</v>
      </c>
      <c r="P20" s="58">
        <v>0</v>
      </c>
    </row>
    <row r="21" spans="1:16">
      <c r="A21" t="s">
        <v>182</v>
      </c>
      <c r="B21" t="s">
        <v>182</v>
      </c>
      <c r="C21" s="110" t="s">
        <v>4605</v>
      </c>
      <c r="D21" t="s">
        <v>182</v>
      </c>
      <c r="E21" s="110" t="s">
        <v>4605</v>
      </c>
      <c r="F21" s="110" t="s">
        <v>4605</v>
      </c>
      <c r="G21" s="55">
        <v>0</v>
      </c>
      <c r="H21" t="s">
        <v>182</v>
      </c>
      <c r="I21" s="56">
        <v>0</v>
      </c>
      <c r="J21" s="56">
        <v>0</v>
      </c>
      <c r="K21" s="55">
        <v>0</v>
      </c>
      <c r="L21" s="55">
        <v>0</v>
      </c>
      <c r="M21" s="55">
        <v>0</v>
      </c>
      <c r="N21" s="56">
        <v>0</v>
      </c>
      <c r="O21" s="56">
        <v>0</v>
      </c>
      <c r="P21" s="56">
        <v>0</v>
      </c>
    </row>
    <row r="22" spans="1:16">
      <c r="A22" s="57" t="s">
        <v>1932</v>
      </c>
      <c r="B22" s="109" t="s">
        <v>4605</v>
      </c>
      <c r="C22" s="110" t="s">
        <v>4605</v>
      </c>
      <c r="D22" s="110" t="s">
        <v>4605</v>
      </c>
      <c r="E22" s="110" t="s">
        <v>4605</v>
      </c>
      <c r="F22" s="110" t="s">
        <v>4605</v>
      </c>
      <c r="G22" s="59">
        <v>0</v>
      </c>
      <c r="H22" s="110" t="s">
        <v>4605</v>
      </c>
      <c r="I22" s="110" t="s">
        <v>4605</v>
      </c>
      <c r="J22" s="58">
        <v>0</v>
      </c>
      <c r="K22" s="59">
        <v>0</v>
      </c>
      <c r="L22" s="110" t="s">
        <v>4605</v>
      </c>
      <c r="M22" s="59">
        <v>0</v>
      </c>
      <c r="N22" s="110" t="s">
        <v>4605</v>
      </c>
      <c r="O22" s="58">
        <v>0</v>
      </c>
      <c r="P22" s="58">
        <v>0</v>
      </c>
    </row>
    <row r="23" spans="1:16">
      <c r="A23" t="s">
        <v>182</v>
      </c>
      <c r="B23" t="s">
        <v>182</v>
      </c>
      <c r="C23" s="110" t="s">
        <v>4605</v>
      </c>
      <c r="D23" t="s">
        <v>182</v>
      </c>
      <c r="E23" s="110" t="s">
        <v>4605</v>
      </c>
      <c r="F23" s="110" t="s">
        <v>4605</v>
      </c>
      <c r="G23" s="55">
        <v>0</v>
      </c>
      <c r="H23" t="s">
        <v>182</v>
      </c>
      <c r="I23" s="56">
        <v>0</v>
      </c>
      <c r="J23" s="56">
        <v>0</v>
      </c>
      <c r="K23" s="55">
        <v>0</v>
      </c>
      <c r="L23" s="55">
        <v>0</v>
      </c>
      <c r="M23" s="55">
        <v>0</v>
      </c>
      <c r="N23" s="56">
        <v>0</v>
      </c>
      <c r="O23" s="56">
        <v>0</v>
      </c>
      <c r="P23" s="56">
        <v>0</v>
      </c>
    </row>
    <row r="24" spans="1:16">
      <c r="A24" s="57" t="s">
        <v>204</v>
      </c>
      <c r="B24" s="109" t="s">
        <v>4605</v>
      </c>
      <c r="C24" s="110" t="s">
        <v>4605</v>
      </c>
      <c r="D24" s="110" t="s">
        <v>4605</v>
      </c>
      <c r="E24" s="110" t="s">
        <v>4605</v>
      </c>
      <c r="F24" s="110" t="s">
        <v>4605</v>
      </c>
      <c r="G24" s="59">
        <v>0</v>
      </c>
      <c r="H24" s="110" t="s">
        <v>4605</v>
      </c>
      <c r="I24" s="110" t="s">
        <v>4605</v>
      </c>
      <c r="J24" s="58">
        <v>0</v>
      </c>
      <c r="K24" s="59">
        <v>0</v>
      </c>
      <c r="L24" s="110" t="s">
        <v>4605</v>
      </c>
      <c r="M24" s="59">
        <v>0</v>
      </c>
      <c r="N24" s="110" t="s">
        <v>4605</v>
      </c>
      <c r="O24" s="58">
        <v>0</v>
      </c>
      <c r="P24" s="58">
        <v>0</v>
      </c>
    </row>
    <row r="25" spans="1:16">
      <c r="A25" s="57" t="s">
        <v>1926</v>
      </c>
      <c r="B25" s="109" t="s">
        <v>4605</v>
      </c>
      <c r="C25" s="110" t="s">
        <v>4605</v>
      </c>
      <c r="D25" s="110" t="s">
        <v>4605</v>
      </c>
      <c r="E25" s="110" t="s">
        <v>4605</v>
      </c>
      <c r="F25" s="110" t="s">
        <v>4605</v>
      </c>
      <c r="G25" s="59">
        <v>0</v>
      </c>
      <c r="H25" s="110" t="s">
        <v>4605</v>
      </c>
      <c r="I25" s="110" t="s">
        <v>4605</v>
      </c>
      <c r="J25" s="58">
        <v>0</v>
      </c>
      <c r="K25" s="59">
        <v>0</v>
      </c>
      <c r="L25" s="110" t="s">
        <v>4605</v>
      </c>
      <c r="M25" s="59">
        <v>0</v>
      </c>
      <c r="N25" s="110" t="s">
        <v>4605</v>
      </c>
      <c r="O25" s="58">
        <v>0</v>
      </c>
      <c r="P25" s="58">
        <v>0</v>
      </c>
    </row>
    <row r="26" spans="1:16">
      <c r="A26" t="s">
        <v>182</v>
      </c>
      <c r="B26" t="s">
        <v>182</v>
      </c>
      <c r="C26" s="110" t="s">
        <v>4605</v>
      </c>
      <c r="D26" t="s">
        <v>182</v>
      </c>
      <c r="E26" s="110" t="s">
        <v>4605</v>
      </c>
      <c r="F26" s="110" t="s">
        <v>4605</v>
      </c>
      <c r="G26" s="55">
        <v>0</v>
      </c>
      <c r="H26" t="s">
        <v>182</v>
      </c>
      <c r="I26" s="56">
        <v>0</v>
      </c>
      <c r="J26" s="56">
        <v>0</v>
      </c>
      <c r="K26" s="55">
        <v>0</v>
      </c>
      <c r="L26" s="55">
        <v>0</v>
      </c>
      <c r="M26" s="55">
        <v>0</v>
      </c>
      <c r="N26" s="56">
        <v>0</v>
      </c>
      <c r="O26" s="56">
        <v>0</v>
      </c>
      <c r="P26" s="56">
        <v>0</v>
      </c>
    </row>
    <row r="27" spans="1:16">
      <c r="A27" s="57" t="s">
        <v>1927</v>
      </c>
      <c r="B27" s="109" t="s">
        <v>4605</v>
      </c>
      <c r="C27" s="110" t="s">
        <v>4605</v>
      </c>
      <c r="D27" s="110" t="s">
        <v>4605</v>
      </c>
      <c r="E27" s="110" t="s">
        <v>4605</v>
      </c>
      <c r="F27" s="110" t="s">
        <v>4605</v>
      </c>
      <c r="G27" s="59">
        <v>0</v>
      </c>
      <c r="H27" s="110" t="s">
        <v>4605</v>
      </c>
      <c r="I27" s="110" t="s">
        <v>4605</v>
      </c>
      <c r="J27" s="58">
        <v>0</v>
      </c>
      <c r="K27" s="59">
        <v>0</v>
      </c>
      <c r="L27" s="110" t="s">
        <v>4605</v>
      </c>
      <c r="M27" s="59">
        <v>0</v>
      </c>
      <c r="N27" s="110" t="s">
        <v>4605</v>
      </c>
      <c r="O27" s="58">
        <v>0</v>
      </c>
      <c r="P27" s="58">
        <v>0</v>
      </c>
    </row>
    <row r="28" spans="1:16">
      <c r="A28" t="s">
        <v>182</v>
      </c>
      <c r="B28" t="s">
        <v>182</v>
      </c>
      <c r="C28" s="110" t="s">
        <v>4605</v>
      </c>
      <c r="D28" t="s">
        <v>182</v>
      </c>
      <c r="E28" s="110" t="s">
        <v>4605</v>
      </c>
      <c r="F28" s="110" t="s">
        <v>4605</v>
      </c>
      <c r="G28" s="55">
        <v>0</v>
      </c>
      <c r="H28" t="s">
        <v>182</v>
      </c>
      <c r="I28" s="56">
        <v>0</v>
      </c>
      <c r="J28" s="56">
        <v>0</v>
      </c>
      <c r="K28" s="55">
        <v>0</v>
      </c>
      <c r="L28" s="55">
        <v>0</v>
      </c>
      <c r="M28" s="55">
        <v>0</v>
      </c>
      <c r="N28" s="56">
        <v>0</v>
      </c>
      <c r="O28" s="56">
        <v>0</v>
      </c>
      <c r="P28" s="56">
        <v>0</v>
      </c>
    </row>
    <row r="29" spans="1:16">
      <c r="A29" s="57" t="s">
        <v>1928</v>
      </c>
      <c r="B29" s="109" t="s">
        <v>4605</v>
      </c>
      <c r="C29" s="110" t="s">
        <v>4605</v>
      </c>
      <c r="D29" s="110" t="s">
        <v>4605</v>
      </c>
      <c r="E29" s="110" t="s">
        <v>4605</v>
      </c>
      <c r="F29" s="110" t="s">
        <v>4605</v>
      </c>
      <c r="G29" s="59">
        <v>0</v>
      </c>
      <c r="H29" s="110" t="s">
        <v>4605</v>
      </c>
      <c r="I29" s="110" t="s">
        <v>4605</v>
      </c>
      <c r="J29" s="58">
        <v>0</v>
      </c>
      <c r="K29" s="59">
        <v>0</v>
      </c>
      <c r="L29" s="110" t="s">
        <v>4605</v>
      </c>
      <c r="M29" s="59">
        <v>0</v>
      </c>
      <c r="N29" s="110" t="s">
        <v>4605</v>
      </c>
      <c r="O29" s="58">
        <v>0</v>
      </c>
      <c r="P29" s="58">
        <v>0</v>
      </c>
    </row>
    <row r="30" spans="1:16">
      <c r="A30" s="57" t="s">
        <v>1929</v>
      </c>
      <c r="B30" s="109" t="s">
        <v>4605</v>
      </c>
      <c r="C30" s="110" t="s">
        <v>4605</v>
      </c>
      <c r="D30" s="110" t="s">
        <v>4605</v>
      </c>
      <c r="E30" s="110" t="s">
        <v>4605</v>
      </c>
      <c r="F30" s="110" t="s">
        <v>4605</v>
      </c>
      <c r="G30" s="59">
        <v>0</v>
      </c>
      <c r="H30" s="110" t="s">
        <v>4605</v>
      </c>
      <c r="I30" s="110" t="s">
        <v>4605</v>
      </c>
      <c r="J30" s="58">
        <v>0</v>
      </c>
      <c r="K30" s="59">
        <v>0</v>
      </c>
      <c r="L30" s="110" t="s">
        <v>4605</v>
      </c>
      <c r="M30" s="59">
        <v>0</v>
      </c>
      <c r="N30" s="110" t="s">
        <v>4605</v>
      </c>
      <c r="O30" s="58">
        <v>0</v>
      </c>
      <c r="P30" s="58">
        <v>0</v>
      </c>
    </row>
    <row r="31" spans="1:16">
      <c r="A31" t="s">
        <v>182</v>
      </c>
      <c r="B31" t="s">
        <v>182</v>
      </c>
      <c r="C31" s="110" t="s">
        <v>4605</v>
      </c>
      <c r="D31" t="s">
        <v>182</v>
      </c>
      <c r="E31" s="110" t="s">
        <v>4605</v>
      </c>
      <c r="F31" s="110" t="s">
        <v>4605</v>
      </c>
      <c r="G31" s="55">
        <v>0</v>
      </c>
      <c r="H31" t="s">
        <v>182</v>
      </c>
      <c r="I31" s="56">
        <v>0</v>
      </c>
      <c r="J31" s="56">
        <v>0</v>
      </c>
      <c r="K31" s="55">
        <v>0</v>
      </c>
      <c r="L31" s="55">
        <v>0</v>
      </c>
      <c r="M31" s="55">
        <v>0</v>
      </c>
      <c r="N31" s="56">
        <v>0</v>
      </c>
      <c r="O31" s="56">
        <v>0</v>
      </c>
      <c r="P31" s="56">
        <v>0</v>
      </c>
    </row>
    <row r="32" spans="1:16">
      <c r="A32" s="57" t="s">
        <v>1930</v>
      </c>
      <c r="B32" s="109" t="s">
        <v>4605</v>
      </c>
      <c r="C32" s="110" t="s">
        <v>4605</v>
      </c>
      <c r="D32" s="110" t="s">
        <v>4605</v>
      </c>
      <c r="E32" s="110" t="s">
        <v>4605</v>
      </c>
      <c r="F32" s="110" t="s">
        <v>4605</v>
      </c>
      <c r="G32" s="59">
        <v>0</v>
      </c>
      <c r="H32" s="110" t="s">
        <v>4605</v>
      </c>
      <c r="I32" s="110" t="s">
        <v>4605</v>
      </c>
      <c r="J32" s="58">
        <v>0</v>
      </c>
      <c r="K32" s="59">
        <v>0</v>
      </c>
      <c r="L32" s="110" t="s">
        <v>4605</v>
      </c>
      <c r="M32" s="59">
        <v>0</v>
      </c>
      <c r="N32" s="110" t="s">
        <v>4605</v>
      </c>
      <c r="O32" s="58">
        <v>0</v>
      </c>
      <c r="P32" s="58">
        <v>0</v>
      </c>
    </row>
    <row r="33" spans="1:16">
      <c r="A33" t="s">
        <v>182</v>
      </c>
      <c r="B33" t="s">
        <v>182</v>
      </c>
      <c r="C33" s="110" t="s">
        <v>4605</v>
      </c>
      <c r="D33" t="s">
        <v>182</v>
      </c>
      <c r="E33" s="110" t="s">
        <v>4605</v>
      </c>
      <c r="F33" s="110" t="s">
        <v>4605</v>
      </c>
      <c r="G33" s="55">
        <v>0</v>
      </c>
      <c r="H33" t="s">
        <v>182</v>
      </c>
      <c r="I33" s="56">
        <v>0</v>
      </c>
      <c r="J33" s="56">
        <v>0</v>
      </c>
      <c r="K33" s="55">
        <v>0</v>
      </c>
      <c r="L33" s="55">
        <v>0</v>
      </c>
      <c r="M33" s="55">
        <v>0</v>
      </c>
      <c r="N33" s="56">
        <v>0</v>
      </c>
      <c r="O33" s="56">
        <v>0</v>
      </c>
      <c r="P33" s="56">
        <v>0</v>
      </c>
    </row>
    <row r="34" spans="1:16">
      <c r="A34" s="57" t="s">
        <v>1931</v>
      </c>
      <c r="B34" s="109" t="s">
        <v>4605</v>
      </c>
      <c r="C34" s="110" t="s">
        <v>4605</v>
      </c>
      <c r="D34" s="110" t="s">
        <v>4605</v>
      </c>
      <c r="E34" s="110" t="s">
        <v>4605</v>
      </c>
      <c r="F34" s="110" t="s">
        <v>4605</v>
      </c>
      <c r="G34" s="59">
        <v>0</v>
      </c>
      <c r="H34" s="110" t="s">
        <v>4605</v>
      </c>
      <c r="I34" s="110" t="s">
        <v>4605</v>
      </c>
      <c r="J34" s="58">
        <v>0</v>
      </c>
      <c r="K34" s="59">
        <v>0</v>
      </c>
      <c r="L34" s="110" t="s">
        <v>4605</v>
      </c>
      <c r="M34" s="59">
        <v>0</v>
      </c>
      <c r="N34" s="110" t="s">
        <v>4605</v>
      </c>
      <c r="O34" s="58">
        <v>0</v>
      </c>
      <c r="P34" s="58">
        <v>0</v>
      </c>
    </row>
    <row r="35" spans="1:16">
      <c r="A35" t="s">
        <v>182</v>
      </c>
      <c r="B35" t="s">
        <v>182</v>
      </c>
      <c r="C35" s="110" t="s">
        <v>4605</v>
      </c>
      <c r="D35" t="s">
        <v>182</v>
      </c>
      <c r="E35" s="110" t="s">
        <v>4605</v>
      </c>
      <c r="F35" s="110" t="s">
        <v>4605</v>
      </c>
      <c r="G35" s="55">
        <v>0</v>
      </c>
      <c r="H35" t="s">
        <v>182</v>
      </c>
      <c r="I35" s="56">
        <v>0</v>
      </c>
      <c r="J35" s="56">
        <v>0</v>
      </c>
      <c r="K35" s="55">
        <v>0</v>
      </c>
      <c r="L35" s="55">
        <v>0</v>
      </c>
      <c r="M35" s="55">
        <v>0</v>
      </c>
      <c r="N35" s="56">
        <v>0</v>
      </c>
      <c r="O35" s="56">
        <v>0</v>
      </c>
      <c r="P35" s="56">
        <v>0</v>
      </c>
    </row>
    <row r="36" spans="1:16">
      <c r="A36" s="57" t="s">
        <v>1932</v>
      </c>
      <c r="B36" s="109" t="s">
        <v>4605</v>
      </c>
      <c r="C36" s="110" t="s">
        <v>4605</v>
      </c>
      <c r="D36" s="110" t="s">
        <v>4605</v>
      </c>
      <c r="E36" s="110" t="s">
        <v>4605</v>
      </c>
      <c r="F36" s="110" t="s">
        <v>4605</v>
      </c>
      <c r="G36" s="59">
        <v>0</v>
      </c>
      <c r="H36" s="110" t="s">
        <v>4605</v>
      </c>
      <c r="I36" s="110" t="s">
        <v>4605</v>
      </c>
      <c r="J36" s="58">
        <v>0</v>
      </c>
      <c r="K36" s="59">
        <v>0</v>
      </c>
      <c r="L36" s="110" t="s">
        <v>4605</v>
      </c>
      <c r="M36" s="59">
        <v>0</v>
      </c>
      <c r="N36" s="110" t="s">
        <v>4605</v>
      </c>
      <c r="O36" s="58">
        <v>0</v>
      </c>
      <c r="P36" s="58">
        <v>0</v>
      </c>
    </row>
    <row r="37" spans="1:16">
      <c r="A37" t="s">
        <v>182</v>
      </c>
      <c r="B37" t="s">
        <v>182</v>
      </c>
      <c r="C37" s="110" t="s">
        <v>4605</v>
      </c>
      <c r="D37" t="s">
        <v>182</v>
      </c>
      <c r="E37" s="110" t="s">
        <v>4605</v>
      </c>
      <c r="F37" s="110" t="s">
        <v>4605</v>
      </c>
      <c r="G37" s="55">
        <v>0</v>
      </c>
      <c r="H37" t="s">
        <v>182</v>
      </c>
      <c r="I37" s="56">
        <v>0</v>
      </c>
      <c r="J37" s="56">
        <v>0</v>
      </c>
      <c r="K37" s="55">
        <v>0</v>
      </c>
      <c r="L37" s="55">
        <v>0</v>
      </c>
      <c r="M37" s="55">
        <v>0</v>
      </c>
      <c r="N37" s="56">
        <v>0</v>
      </c>
      <c r="O37" s="56">
        <v>0</v>
      </c>
      <c r="P37" s="56">
        <v>0</v>
      </c>
    </row>
    <row r="38" spans="1:16">
      <c r="A38" t="s">
        <v>206</v>
      </c>
      <c r="B38" s="109" t="s">
        <v>4605</v>
      </c>
      <c r="C38" s="110" t="s">
        <v>4605</v>
      </c>
      <c r="D38" s="110" t="s">
        <v>4605</v>
      </c>
      <c r="E38" s="110" t="s">
        <v>4605</v>
      </c>
      <c r="F38" s="110" t="s">
        <v>4605</v>
      </c>
      <c r="G38" s="110" t="s">
        <v>4605</v>
      </c>
      <c r="H38" s="110" t="s">
        <v>4605</v>
      </c>
      <c r="I38" s="110" t="s">
        <v>4605</v>
      </c>
      <c r="J38" s="110" t="s">
        <v>4605</v>
      </c>
      <c r="K38" s="110" t="s">
        <v>4605</v>
      </c>
      <c r="L38" s="110" t="s">
        <v>4605</v>
      </c>
      <c r="M38" s="110" t="s">
        <v>4605</v>
      </c>
      <c r="N38" s="110" t="s">
        <v>4605</v>
      </c>
      <c r="O38" s="110" t="s">
        <v>4605</v>
      </c>
      <c r="P38" s="110" t="s">
        <v>4605</v>
      </c>
    </row>
    <row r="39" spans="1:16">
      <c r="A39" t="s">
        <v>320</v>
      </c>
      <c r="B39" s="109" t="s">
        <v>4605</v>
      </c>
      <c r="C39" s="110" t="s">
        <v>4605</v>
      </c>
      <c r="D39" s="110" t="s">
        <v>4605</v>
      </c>
      <c r="E39" s="110" t="s">
        <v>4605</v>
      </c>
      <c r="F39" s="110" t="s">
        <v>4605</v>
      </c>
      <c r="G39" s="110" t="s">
        <v>4605</v>
      </c>
      <c r="H39" s="110" t="s">
        <v>4605</v>
      </c>
      <c r="I39" s="110" t="s">
        <v>4605</v>
      </c>
      <c r="J39" s="110" t="s">
        <v>4605</v>
      </c>
      <c r="K39" s="110" t="s">
        <v>4605</v>
      </c>
      <c r="L39" s="110" t="s">
        <v>4605</v>
      </c>
      <c r="M39" s="110" t="s">
        <v>4605</v>
      </c>
      <c r="N39" s="110" t="s">
        <v>4605</v>
      </c>
      <c r="O39" s="110" t="s">
        <v>4605</v>
      </c>
      <c r="P39" s="110" t="s">
        <v>4605</v>
      </c>
    </row>
    <row r="40" spans="1:16">
      <c r="A40" t="s">
        <v>321</v>
      </c>
      <c r="B40" s="109" t="s">
        <v>4605</v>
      </c>
      <c r="C40" s="110" t="s">
        <v>4605</v>
      </c>
      <c r="D40" s="110" t="s">
        <v>4605</v>
      </c>
      <c r="E40" s="110" t="s">
        <v>4605</v>
      </c>
      <c r="F40" s="110" t="s">
        <v>4605</v>
      </c>
      <c r="G40" s="110" t="s">
        <v>4605</v>
      </c>
      <c r="H40" s="110" t="s">
        <v>4605</v>
      </c>
      <c r="I40" s="110" t="s">
        <v>4605</v>
      </c>
      <c r="J40" s="110" t="s">
        <v>4605</v>
      </c>
      <c r="K40" s="110" t="s">
        <v>4605</v>
      </c>
      <c r="L40" s="110" t="s">
        <v>4605</v>
      </c>
      <c r="M40" s="110" t="s">
        <v>4605</v>
      </c>
      <c r="N40" s="110" t="s">
        <v>4605</v>
      </c>
      <c r="O40" s="110" t="s">
        <v>4605</v>
      </c>
      <c r="P40" s="110" t="s">
        <v>4605</v>
      </c>
    </row>
    <row r="41" spans="1:16">
      <c r="A41" t="s">
        <v>322</v>
      </c>
      <c r="B41" s="109" t="s">
        <v>4605</v>
      </c>
      <c r="C41" s="110" t="s">
        <v>4605</v>
      </c>
      <c r="D41" s="110" t="s">
        <v>4605</v>
      </c>
      <c r="E41" s="110" t="s">
        <v>4605</v>
      </c>
      <c r="F41" s="110" t="s">
        <v>4605</v>
      </c>
      <c r="G41" s="110" t="s">
        <v>4605</v>
      </c>
      <c r="H41" s="110" t="s">
        <v>4605</v>
      </c>
      <c r="I41" s="110" t="s">
        <v>4605</v>
      </c>
      <c r="J41" s="110" t="s">
        <v>4605</v>
      </c>
      <c r="K41" s="110" t="s">
        <v>4605</v>
      </c>
      <c r="L41" s="110" t="s">
        <v>4605</v>
      </c>
      <c r="M41" s="110" t="s">
        <v>4605</v>
      </c>
      <c r="N41" s="110" t="s">
        <v>4605</v>
      </c>
      <c r="O41" s="110" t="s">
        <v>4605</v>
      </c>
      <c r="P41" s="110" t="s">
        <v>4605</v>
      </c>
    </row>
    <row r="42" spans="1:16" hidden="1">
      <c r="C42" s="13"/>
    </row>
    <row r="43" spans="1:16" hidden="1">
      <c r="C43" s="13"/>
    </row>
    <row r="44" spans="1:16" hidden="1">
      <c r="C44" s="13"/>
    </row>
    <row r="45" spans="1:16" hidden="1">
      <c r="C45" s="13"/>
    </row>
    <row r="46" spans="1:16" hidden="1">
      <c r="C46" s="13"/>
    </row>
    <row r="47" spans="1:16" hidden="1">
      <c r="C47" s="13"/>
    </row>
    <row r="48" spans="1:16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3" hidden="1">
      <c r="C481" s="13"/>
    </row>
    <row r="482" spans="3:3" hidden="1">
      <c r="C482" s="13"/>
    </row>
    <row r="483" spans="3:3" hidden="1">
      <c r="C483" s="13"/>
    </row>
    <row r="484" spans="3:3" hidden="1">
      <c r="C484" s="13"/>
    </row>
    <row r="485" spans="3:3" hidden="1">
      <c r="C485" s="13"/>
    </row>
    <row r="486" spans="3:3" hidden="1">
      <c r="C486" s="13"/>
    </row>
    <row r="487" spans="3:3" hidden="1">
      <c r="C487" s="13"/>
    </row>
    <row r="488" spans="3:3" hidden="1">
      <c r="C488" s="13"/>
    </row>
    <row r="489" spans="3:3" hidden="1">
      <c r="C489" s="13"/>
    </row>
    <row r="490" spans="3:3" hidden="1">
      <c r="C490" s="13"/>
    </row>
    <row r="491" spans="3:3" hidden="1">
      <c r="C491" s="13"/>
    </row>
    <row r="492" spans="3:3" hidden="1">
      <c r="C492" s="13"/>
    </row>
    <row r="493" spans="3:3" hidden="1">
      <c r="C493" s="13"/>
    </row>
    <row r="494" spans="3:3" hidden="1">
      <c r="C494" s="13"/>
    </row>
    <row r="495" spans="3:3" hidden="1">
      <c r="C495" s="13"/>
    </row>
    <row r="496" spans="3:3" hidden="1">
      <c r="C496" s="13"/>
    </row>
    <row r="497" spans="3:3" hidden="1">
      <c r="C497" s="13"/>
    </row>
    <row r="498" spans="3:3" hidden="1">
      <c r="C498" s="13"/>
    </row>
    <row r="499" spans="3:3" hidden="1">
      <c r="C499" s="13"/>
    </row>
    <row r="500" spans="3:3" hidden="1">
      <c r="C500" s="13"/>
    </row>
    <row r="501" spans="3:3" hidden="1">
      <c r="C501" s="13"/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14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7109375" style="12" customWidth="1"/>
    <col min="2" max="2" width="18.140625" style="12" customWidth="1"/>
    <col min="3" max="3" width="12.42578125" style="12" customWidth="1"/>
    <col min="4" max="4" width="13.85546875" style="13" customWidth="1"/>
    <col min="5" max="5" width="10.7109375" style="13" customWidth="1"/>
    <col min="6" max="6" width="15.140625" style="13" customWidth="1"/>
    <col min="7" max="7" width="12.85546875" style="13" customWidth="1"/>
    <col min="8" max="8" width="10.7109375" style="13" customWidth="1"/>
    <col min="9" max="9" width="10.85546875" style="13" customWidth="1"/>
    <col min="10" max="10" width="13.85546875" style="13" customWidth="1"/>
    <col min="11" max="11" width="19.85546875" style="13" customWidth="1"/>
    <col min="12" max="12" width="15.5703125" style="13" customWidth="1"/>
    <col min="13" max="13" width="16.7109375" style="13" bestFit="1" customWidth="1"/>
    <col min="14" max="14" width="10.7109375" style="13" customWidth="1"/>
    <col min="15" max="15" width="16.140625" style="13" customWidth="1"/>
    <col min="16" max="16" width="26.85546875" style="13" customWidth="1"/>
    <col min="17" max="17" width="25.42578125" style="13" customWidth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1" s="1" customFormat="1">
      <c r="A1" s="2" t="s">
        <v>0</v>
      </c>
      <c r="B1" s="63" t="s">
        <v>4604</v>
      </c>
    </row>
    <row r="2" spans="1:21" s="1" customFormat="1">
      <c r="A2" s="2" t="s">
        <v>1</v>
      </c>
      <c r="B2" s="9" t="s">
        <v>3591</v>
      </c>
    </row>
    <row r="3" spans="1:21" s="1" customFormat="1">
      <c r="A3" s="2" t="s">
        <v>2</v>
      </c>
      <c r="B3" s="20" t="s">
        <v>3592</v>
      </c>
    </row>
    <row r="4" spans="1:21" s="1" customFormat="1">
      <c r="A4" s="2" t="s">
        <v>3</v>
      </c>
      <c r="B4" s="64" t="s">
        <v>165</v>
      </c>
    </row>
    <row r="5" spans="1:21" s="15" customFormat="1">
      <c r="A5" s="32" t="s">
        <v>92</v>
      </c>
      <c r="B5" s="33" t="s">
        <v>125</v>
      </c>
      <c r="C5" s="33" t="s">
        <v>46</v>
      </c>
      <c r="D5" s="117" t="s">
        <v>47</v>
      </c>
      <c r="E5" s="117" t="s">
        <v>48</v>
      </c>
      <c r="F5" s="117" t="s">
        <v>67</v>
      </c>
      <c r="G5" s="117" t="s">
        <v>49</v>
      </c>
      <c r="H5" s="33" t="s">
        <v>68</v>
      </c>
      <c r="I5" s="33" t="s">
        <v>164</v>
      </c>
      <c r="J5" s="33" t="s">
        <v>50</v>
      </c>
      <c r="K5" s="35" t="s">
        <v>126</v>
      </c>
      <c r="L5" s="117" t="s">
        <v>52</v>
      </c>
      <c r="M5" s="33" t="s">
        <v>155</v>
      </c>
      <c r="N5" s="33" t="s">
        <v>156</v>
      </c>
      <c r="O5" s="33" t="s">
        <v>5</v>
      </c>
      <c r="P5" s="33" t="s">
        <v>54</v>
      </c>
      <c r="Q5" s="34" t="s">
        <v>151</v>
      </c>
      <c r="R5" s="13"/>
      <c r="S5" s="13"/>
      <c r="T5" s="13"/>
      <c r="U5" s="13"/>
    </row>
    <row r="6" spans="1:21" s="15" customFormat="1">
      <c r="A6" s="102" t="s">
        <v>4605</v>
      </c>
      <c r="B6" s="125" t="s">
        <v>4605</v>
      </c>
      <c r="C6" s="103" t="s">
        <v>4605</v>
      </c>
      <c r="D6" s="103" t="s">
        <v>4605</v>
      </c>
      <c r="E6" s="103" t="s">
        <v>4605</v>
      </c>
      <c r="F6" s="16" t="s">
        <v>70</v>
      </c>
      <c r="G6" s="103" t="s">
        <v>4605</v>
      </c>
      <c r="H6" s="16" t="s">
        <v>71</v>
      </c>
      <c r="I6" s="103" t="s">
        <v>4605</v>
      </c>
      <c r="J6" s="103" t="s">
        <v>4605</v>
      </c>
      <c r="K6" s="16" t="s">
        <v>7</v>
      </c>
      <c r="L6" s="16" t="s">
        <v>7</v>
      </c>
      <c r="M6" s="16" t="s">
        <v>152</v>
      </c>
      <c r="N6" s="103" t="s">
        <v>4605</v>
      </c>
      <c r="O6" s="16" t="s">
        <v>153</v>
      </c>
      <c r="P6" s="21" t="s">
        <v>7</v>
      </c>
      <c r="Q6" s="29" t="s">
        <v>7</v>
      </c>
      <c r="R6" s="13"/>
      <c r="S6" s="13"/>
      <c r="T6" s="13"/>
      <c r="U6" s="13"/>
    </row>
    <row r="7" spans="1:21" s="17" customFormat="1" ht="20.25">
      <c r="A7" s="104" t="s">
        <v>4605</v>
      </c>
      <c r="B7" s="14" t="s">
        <v>8</v>
      </c>
      <c r="C7" s="14" t="s">
        <v>9</v>
      </c>
      <c r="D7" s="14" t="s">
        <v>56</v>
      </c>
      <c r="E7" s="14" t="s">
        <v>57</v>
      </c>
      <c r="F7" s="5" t="s">
        <v>58</v>
      </c>
      <c r="G7" s="5" t="s">
        <v>59</v>
      </c>
      <c r="H7" s="5" t="s">
        <v>60</v>
      </c>
      <c r="I7" s="105" t="s">
        <v>4605</v>
      </c>
      <c r="J7" s="5" t="s">
        <v>61</v>
      </c>
      <c r="K7" s="5" t="s">
        <v>62</v>
      </c>
      <c r="L7" s="5" t="s">
        <v>63</v>
      </c>
      <c r="M7" s="24" t="s">
        <v>72</v>
      </c>
      <c r="N7" s="24" t="s">
        <v>73</v>
      </c>
      <c r="O7" s="24" t="s">
        <v>74</v>
      </c>
      <c r="P7" s="24" t="s">
        <v>75</v>
      </c>
      <c r="Q7" s="24" t="s">
        <v>76</v>
      </c>
      <c r="R7" s="13"/>
      <c r="S7" s="13"/>
      <c r="T7" s="13"/>
      <c r="U7" s="13"/>
    </row>
    <row r="8" spans="1:21" s="17" customFormat="1" ht="20.25">
      <c r="A8" s="18" t="s">
        <v>128</v>
      </c>
      <c r="B8" s="120" t="s">
        <v>4605</v>
      </c>
      <c r="C8" s="120" t="s">
        <v>4605</v>
      </c>
      <c r="D8" s="120" t="s">
        <v>4605</v>
      </c>
      <c r="E8" s="120" t="s">
        <v>4605</v>
      </c>
      <c r="F8" s="120" t="s">
        <v>4605</v>
      </c>
      <c r="G8" s="120" t="s">
        <v>4605</v>
      </c>
      <c r="H8" s="75">
        <v>3.9</v>
      </c>
      <c r="I8" s="120" t="s">
        <v>4605</v>
      </c>
      <c r="J8" s="120" t="s">
        <v>4605</v>
      </c>
      <c r="K8" s="120" t="s">
        <v>4605</v>
      </c>
      <c r="L8" s="76">
        <v>5.21E-2</v>
      </c>
      <c r="M8" s="75">
        <v>1579519928.47</v>
      </c>
      <c r="N8" s="105" t="s">
        <v>4605</v>
      </c>
      <c r="O8" s="75">
        <v>2025585.3203551953</v>
      </c>
      <c r="P8" s="76">
        <v>1</v>
      </c>
      <c r="Q8" s="76">
        <v>0.123</v>
      </c>
      <c r="R8" s="13"/>
      <c r="S8" s="13"/>
      <c r="T8" s="13"/>
      <c r="U8" s="13"/>
    </row>
    <row r="9" spans="1:21">
      <c r="A9" s="77" t="s">
        <v>173</v>
      </c>
      <c r="B9" s="109" t="s">
        <v>4605</v>
      </c>
      <c r="C9" s="109" t="s">
        <v>4605</v>
      </c>
      <c r="D9" s="110" t="s">
        <v>4605</v>
      </c>
      <c r="E9" s="110" t="s">
        <v>4605</v>
      </c>
      <c r="F9" s="110" t="s">
        <v>4605</v>
      </c>
      <c r="G9" s="110" t="s">
        <v>4605</v>
      </c>
      <c r="H9" s="78">
        <v>4.28</v>
      </c>
      <c r="I9" s="110" t="s">
        <v>4605</v>
      </c>
      <c r="J9" s="110" t="s">
        <v>4605</v>
      </c>
      <c r="K9" s="110" t="s">
        <v>4605</v>
      </c>
      <c r="L9" s="79">
        <v>4.7399999999999998E-2</v>
      </c>
      <c r="M9" s="78">
        <v>1405016983.6099999</v>
      </c>
      <c r="N9" s="110" t="s">
        <v>4605</v>
      </c>
      <c r="O9" s="78">
        <v>1586461.2854907282</v>
      </c>
      <c r="P9" s="79">
        <v>0.78320000000000001</v>
      </c>
      <c r="Q9" s="79">
        <v>9.6299999999999997E-2</v>
      </c>
    </row>
    <row r="10" spans="1:21">
      <c r="A10" s="77" t="s">
        <v>2864</v>
      </c>
      <c r="B10" s="109" t="s">
        <v>4605</v>
      </c>
      <c r="C10" s="109" t="s">
        <v>4605</v>
      </c>
      <c r="D10" s="110" t="s">
        <v>4605</v>
      </c>
      <c r="E10" s="110" t="s">
        <v>4605</v>
      </c>
      <c r="F10" s="110" t="s">
        <v>4605</v>
      </c>
      <c r="G10" s="110" t="s">
        <v>4605</v>
      </c>
      <c r="H10" s="78">
        <v>2.79</v>
      </c>
      <c r="I10" s="110" t="s">
        <v>4605</v>
      </c>
      <c r="J10" s="110" t="s">
        <v>4605</v>
      </c>
      <c r="K10" s="110" t="s">
        <v>4605</v>
      </c>
      <c r="L10" s="79">
        <v>5.1900000000000002E-2</v>
      </c>
      <c r="M10" s="78">
        <v>635730268.02999997</v>
      </c>
      <c r="N10" s="110" t="s">
        <v>4605</v>
      </c>
      <c r="O10" s="78">
        <v>742491.88488372497</v>
      </c>
      <c r="P10" s="79">
        <v>0.36659999999999998</v>
      </c>
      <c r="Q10" s="79">
        <v>4.5100000000000001E-2</v>
      </c>
    </row>
    <row r="11" spans="1:21">
      <c r="A11" t="s">
        <v>4603</v>
      </c>
      <c r="B11" t="s">
        <v>2865</v>
      </c>
      <c r="C11" t="s">
        <v>2866</v>
      </c>
      <c r="D11" s="108" t="s">
        <v>4605</v>
      </c>
      <c r="E11" t="s">
        <v>2867</v>
      </c>
      <c r="F11" t="s">
        <v>2868</v>
      </c>
      <c r="G11" t="s">
        <v>2014</v>
      </c>
      <c r="H11" s="55">
        <v>2.79</v>
      </c>
      <c r="I11" t="s">
        <v>111</v>
      </c>
      <c r="J11" t="s">
        <v>98</v>
      </c>
      <c r="K11" s="56">
        <v>5.3600000000000002E-2</v>
      </c>
      <c r="L11" s="56">
        <v>5.1900000000000002E-2</v>
      </c>
      <c r="M11" s="55">
        <v>635730268.02999997</v>
      </c>
      <c r="N11" s="55">
        <v>116.79353999999996</v>
      </c>
      <c r="O11" s="55">
        <v>742491.88488372497</v>
      </c>
      <c r="P11" s="56">
        <v>0.36659999999999998</v>
      </c>
      <c r="Q11" s="56">
        <v>4.5100000000000001E-2</v>
      </c>
    </row>
    <row r="12" spans="1:21">
      <c r="A12" s="77" t="s">
        <v>2869</v>
      </c>
      <c r="B12" s="109" t="s">
        <v>4605</v>
      </c>
      <c r="C12" s="109" t="s">
        <v>4605</v>
      </c>
      <c r="D12" s="110" t="s">
        <v>4605</v>
      </c>
      <c r="E12" s="110" t="s">
        <v>4605</v>
      </c>
      <c r="F12" s="110" t="s">
        <v>4605</v>
      </c>
      <c r="G12" s="110" t="s">
        <v>4605</v>
      </c>
      <c r="H12" s="78">
        <v>7.39</v>
      </c>
      <c r="I12" s="110" t="s">
        <v>4605</v>
      </c>
      <c r="J12" s="110" t="s">
        <v>4605</v>
      </c>
      <c r="K12" s="110" t="s">
        <v>4605</v>
      </c>
      <c r="L12" s="79">
        <v>4.48E-2</v>
      </c>
      <c r="M12" s="78">
        <v>117854089.87</v>
      </c>
      <c r="N12" s="110" t="s">
        <v>4605</v>
      </c>
      <c r="O12" s="78">
        <v>130784.58098017258</v>
      </c>
      <c r="P12" s="79">
        <v>6.4600000000000005E-2</v>
      </c>
      <c r="Q12" s="79">
        <v>7.9000000000000008E-3</v>
      </c>
    </row>
    <row r="13" spans="1:21">
      <c r="A13" t="s">
        <v>4535</v>
      </c>
      <c r="B13" t="s">
        <v>2865</v>
      </c>
      <c r="C13" t="s">
        <v>2884</v>
      </c>
      <c r="D13" s="108" t="s">
        <v>4605</v>
      </c>
      <c r="E13" t="s">
        <v>4509</v>
      </c>
      <c r="F13" t="s">
        <v>2871</v>
      </c>
      <c r="G13" s="108" t="s">
        <v>4605</v>
      </c>
      <c r="H13" s="55">
        <v>6.81</v>
      </c>
      <c r="I13" t="s">
        <v>108</v>
      </c>
      <c r="J13" t="s">
        <v>98</v>
      </c>
      <c r="K13" s="56">
        <v>2.58E-2</v>
      </c>
      <c r="L13" s="56">
        <v>2.58E-2</v>
      </c>
      <c r="M13" s="55">
        <v>4989833.99</v>
      </c>
      <c r="N13" s="55">
        <v>114.1</v>
      </c>
      <c r="O13" s="55">
        <v>5693.4005825900003</v>
      </c>
      <c r="P13" s="56">
        <v>2.8E-3</v>
      </c>
      <c r="Q13" s="56">
        <v>2.9999999999999997E-4</v>
      </c>
    </row>
    <row r="14" spans="1:21">
      <c r="A14" t="s">
        <v>4535</v>
      </c>
      <c r="B14" t="s">
        <v>2865</v>
      </c>
      <c r="C14" t="s">
        <v>2882</v>
      </c>
      <c r="D14" s="108" t="s">
        <v>4605</v>
      </c>
      <c r="E14" t="s">
        <v>4509</v>
      </c>
      <c r="F14" t="s">
        <v>2871</v>
      </c>
      <c r="G14" s="108" t="s">
        <v>4605</v>
      </c>
      <c r="H14" s="55">
        <v>7.26</v>
      </c>
      <c r="I14" t="s">
        <v>108</v>
      </c>
      <c r="J14" t="s">
        <v>98</v>
      </c>
      <c r="K14" s="56">
        <v>5.62E-2</v>
      </c>
      <c r="L14" s="56">
        <v>5.62E-2</v>
      </c>
      <c r="M14" s="55">
        <v>7483647.71</v>
      </c>
      <c r="N14" s="55">
        <v>114.79</v>
      </c>
      <c r="O14" s="55">
        <v>8590.4792063090008</v>
      </c>
      <c r="P14" s="56">
        <v>4.1999999999999997E-3</v>
      </c>
      <c r="Q14" s="56">
        <v>5.0000000000000001E-4</v>
      </c>
    </row>
    <row r="15" spans="1:21">
      <c r="A15" t="s">
        <v>4535</v>
      </c>
      <c r="B15" t="s">
        <v>2865</v>
      </c>
      <c r="C15" t="s">
        <v>2874</v>
      </c>
      <c r="D15" s="108" t="s">
        <v>4605</v>
      </c>
      <c r="E15" t="s">
        <v>4509</v>
      </c>
      <c r="F15" t="s">
        <v>2871</v>
      </c>
      <c r="G15" s="108" t="s">
        <v>4605</v>
      </c>
      <c r="H15" s="55">
        <v>5.33</v>
      </c>
      <c r="I15" t="s">
        <v>108</v>
      </c>
      <c r="J15" t="s">
        <v>98</v>
      </c>
      <c r="K15" s="56">
        <v>5.1200000000000002E-2</v>
      </c>
      <c r="L15" s="56">
        <v>5.1200000000000002E-2</v>
      </c>
      <c r="M15" s="55">
        <v>2671875.2200000002</v>
      </c>
      <c r="N15" s="55">
        <v>96.79</v>
      </c>
      <c r="O15" s="55">
        <v>2586.1080254379999</v>
      </c>
      <c r="P15" s="56">
        <v>1.2999999999999999E-3</v>
      </c>
      <c r="Q15" s="56">
        <v>2.0000000000000001E-4</v>
      </c>
    </row>
    <row r="16" spans="1:21">
      <c r="A16" t="s">
        <v>4535</v>
      </c>
      <c r="B16" t="s">
        <v>2865</v>
      </c>
      <c r="C16" t="s">
        <v>2870</v>
      </c>
      <c r="D16" s="108" t="s">
        <v>4605</v>
      </c>
      <c r="E16" t="s">
        <v>4509</v>
      </c>
      <c r="F16" t="s">
        <v>2871</v>
      </c>
      <c r="G16" s="108" t="s">
        <v>4605</v>
      </c>
      <c r="H16" s="55">
        <v>7.63</v>
      </c>
      <c r="I16" t="s">
        <v>108</v>
      </c>
      <c r="J16" t="s">
        <v>98</v>
      </c>
      <c r="K16" s="56">
        <v>5.0799999999999998E-2</v>
      </c>
      <c r="L16" s="56">
        <v>5.0799999999999998E-2</v>
      </c>
      <c r="M16" s="55">
        <v>4087554.3</v>
      </c>
      <c r="N16" s="55">
        <v>98.9</v>
      </c>
      <c r="O16" s="55">
        <v>4042.5912026999999</v>
      </c>
      <c r="P16" s="56">
        <v>2E-3</v>
      </c>
      <c r="Q16" s="56">
        <v>2.0000000000000001E-4</v>
      </c>
    </row>
    <row r="17" spans="1:17">
      <c r="A17" t="s">
        <v>4535</v>
      </c>
      <c r="B17" t="s">
        <v>2865</v>
      </c>
      <c r="C17" t="s">
        <v>2885</v>
      </c>
      <c r="D17" s="108" t="s">
        <v>4605</v>
      </c>
      <c r="E17" t="s">
        <v>4509</v>
      </c>
      <c r="F17" t="s">
        <v>2873</v>
      </c>
      <c r="G17" s="108" t="s">
        <v>4605</v>
      </c>
      <c r="H17" s="55">
        <v>5.88</v>
      </c>
      <c r="I17" t="s">
        <v>108</v>
      </c>
      <c r="J17" t="s">
        <v>98</v>
      </c>
      <c r="K17" s="56">
        <v>2.35E-2</v>
      </c>
      <c r="L17" s="56">
        <v>2.35E-2</v>
      </c>
      <c r="M17" s="55">
        <v>3753668.84</v>
      </c>
      <c r="N17" s="55">
        <v>114.91</v>
      </c>
      <c r="O17" s="55">
        <v>4313.3408640440002</v>
      </c>
      <c r="P17" s="56">
        <v>2.0999999999999999E-3</v>
      </c>
      <c r="Q17" s="56">
        <v>2.9999999999999997E-4</v>
      </c>
    </row>
    <row r="18" spans="1:17">
      <c r="A18" t="s">
        <v>4535</v>
      </c>
      <c r="B18" t="s">
        <v>2865</v>
      </c>
      <c r="C18" t="s">
        <v>2883</v>
      </c>
      <c r="D18" s="108" t="s">
        <v>4605</v>
      </c>
      <c r="E18" t="s">
        <v>4509</v>
      </c>
      <c r="F18" t="s">
        <v>2873</v>
      </c>
      <c r="G18" s="108" t="s">
        <v>4605</v>
      </c>
      <c r="H18" s="55">
        <v>6.84</v>
      </c>
      <c r="I18" t="s">
        <v>108</v>
      </c>
      <c r="J18" t="s">
        <v>98</v>
      </c>
      <c r="K18" s="56">
        <v>4.4999999999999998E-2</v>
      </c>
      <c r="L18" s="56">
        <v>4.4999999999999998E-2</v>
      </c>
      <c r="M18" s="55">
        <v>5606568.1699999999</v>
      </c>
      <c r="N18" s="55">
        <v>119.75</v>
      </c>
      <c r="O18" s="55">
        <v>6713.8653835750001</v>
      </c>
      <c r="P18" s="56">
        <v>3.3E-3</v>
      </c>
      <c r="Q18" s="56">
        <v>4.0000000000000002E-4</v>
      </c>
    </row>
    <row r="19" spans="1:17">
      <c r="A19" t="s">
        <v>4535</v>
      </c>
      <c r="B19" t="s">
        <v>2865</v>
      </c>
      <c r="C19" t="s">
        <v>2875</v>
      </c>
      <c r="D19" s="108" t="s">
        <v>4605</v>
      </c>
      <c r="E19" t="s">
        <v>4509</v>
      </c>
      <c r="F19" t="s">
        <v>2873</v>
      </c>
      <c r="G19" s="108" t="s">
        <v>4605</v>
      </c>
      <c r="H19" s="55">
        <v>4.49</v>
      </c>
      <c r="I19" t="s">
        <v>108</v>
      </c>
      <c r="J19" t="s">
        <v>98</v>
      </c>
      <c r="K19" s="56">
        <v>4.9799999999999997E-2</v>
      </c>
      <c r="L19" s="56">
        <v>4.9799999999999997E-2</v>
      </c>
      <c r="M19" s="55">
        <v>2938455.71</v>
      </c>
      <c r="N19" s="55">
        <v>95.69</v>
      </c>
      <c r="O19" s="55">
        <v>2811.8082688989998</v>
      </c>
      <c r="P19" s="56">
        <v>1.4E-3</v>
      </c>
      <c r="Q19" s="56">
        <v>2.0000000000000001E-4</v>
      </c>
    </row>
    <row r="20" spans="1:17">
      <c r="A20" t="s">
        <v>4535</v>
      </c>
      <c r="B20" t="s">
        <v>2865</v>
      </c>
      <c r="C20" t="s">
        <v>2872</v>
      </c>
      <c r="D20" s="108" t="s">
        <v>4605</v>
      </c>
      <c r="E20" t="s">
        <v>4509</v>
      </c>
      <c r="F20" t="s">
        <v>2873</v>
      </c>
      <c r="G20" s="108" t="s">
        <v>4605</v>
      </c>
      <c r="H20" s="55">
        <v>6.94</v>
      </c>
      <c r="I20" t="s">
        <v>108</v>
      </c>
      <c r="J20" t="s">
        <v>98</v>
      </c>
      <c r="K20" s="56">
        <v>4.8500000000000001E-2</v>
      </c>
      <c r="L20" s="56">
        <v>4.8500000000000001E-2</v>
      </c>
      <c r="M20" s="55">
        <v>3827265.49</v>
      </c>
      <c r="N20" s="55">
        <v>100.21</v>
      </c>
      <c r="O20" s="55">
        <v>3835.302747529</v>
      </c>
      <c r="P20" s="56">
        <v>1.9E-3</v>
      </c>
      <c r="Q20" s="56">
        <v>2.0000000000000001E-4</v>
      </c>
    </row>
    <row r="21" spans="1:17">
      <c r="A21" t="s">
        <v>4535</v>
      </c>
      <c r="B21" t="s">
        <v>2865</v>
      </c>
      <c r="C21" t="s">
        <v>2880</v>
      </c>
      <c r="D21" s="108" t="s">
        <v>4605</v>
      </c>
      <c r="E21" t="s">
        <v>4509</v>
      </c>
      <c r="F21" t="s">
        <v>2877</v>
      </c>
      <c r="G21" s="108" t="s">
        <v>4605</v>
      </c>
      <c r="H21" s="55">
        <v>7.09</v>
      </c>
      <c r="I21" t="s">
        <v>108</v>
      </c>
      <c r="J21" t="s">
        <v>98</v>
      </c>
      <c r="K21" s="56">
        <v>2.35E-2</v>
      </c>
      <c r="L21" s="56">
        <v>2.35E-2</v>
      </c>
      <c r="M21" s="55">
        <v>5182590.8600000003</v>
      </c>
      <c r="N21" s="55">
        <v>115.96</v>
      </c>
      <c r="O21" s="55">
        <v>6009.7323612560003</v>
      </c>
      <c r="P21" s="56">
        <v>3.0000000000000001E-3</v>
      </c>
      <c r="Q21" s="56">
        <v>4.0000000000000002E-4</v>
      </c>
    </row>
    <row r="22" spans="1:17">
      <c r="A22" t="s">
        <v>4535</v>
      </c>
      <c r="B22" t="s">
        <v>2865</v>
      </c>
      <c r="C22" t="s">
        <v>2878</v>
      </c>
      <c r="D22" s="108" t="s">
        <v>4605</v>
      </c>
      <c r="E22" t="s">
        <v>4509</v>
      </c>
      <c r="F22" t="s">
        <v>2877</v>
      </c>
      <c r="G22" s="108" t="s">
        <v>4605</v>
      </c>
      <c r="H22" s="55">
        <v>7.71</v>
      </c>
      <c r="I22" t="s">
        <v>108</v>
      </c>
      <c r="J22" t="s">
        <v>98</v>
      </c>
      <c r="K22" s="56">
        <v>5.0500000000000003E-2</v>
      </c>
      <c r="L22" s="56">
        <v>5.0500000000000003E-2</v>
      </c>
      <c r="M22" s="55">
        <v>7177927.4800000004</v>
      </c>
      <c r="N22" s="55">
        <v>120.63</v>
      </c>
      <c r="O22" s="55">
        <v>8658.7339191240007</v>
      </c>
      <c r="P22" s="56">
        <v>4.3E-3</v>
      </c>
      <c r="Q22" s="56">
        <v>5.0000000000000001E-4</v>
      </c>
    </row>
    <row r="23" spans="1:17">
      <c r="A23" t="s">
        <v>4535</v>
      </c>
      <c r="B23" t="s">
        <v>2865</v>
      </c>
      <c r="C23" t="s">
        <v>2879</v>
      </c>
      <c r="D23" s="108" t="s">
        <v>4605</v>
      </c>
      <c r="E23" t="s">
        <v>4509</v>
      </c>
      <c r="F23" t="s">
        <v>2877</v>
      </c>
      <c r="G23" s="108" t="s">
        <v>4605</v>
      </c>
      <c r="H23" s="55">
        <v>8.16</v>
      </c>
      <c r="I23" t="s">
        <v>108</v>
      </c>
      <c r="J23" t="s">
        <v>98</v>
      </c>
      <c r="K23" s="56">
        <v>4.7699999999999999E-2</v>
      </c>
      <c r="L23" s="56">
        <v>4.7699999999999999E-2</v>
      </c>
      <c r="M23" s="55">
        <v>6451855.0099999998</v>
      </c>
      <c r="N23" s="55">
        <v>101.57</v>
      </c>
      <c r="O23" s="55">
        <v>6553.1491336569998</v>
      </c>
      <c r="P23" s="56">
        <v>3.2000000000000002E-3</v>
      </c>
      <c r="Q23" s="56">
        <v>4.0000000000000002E-4</v>
      </c>
    </row>
    <row r="24" spans="1:17">
      <c r="A24" t="s">
        <v>4535</v>
      </c>
      <c r="B24" t="s">
        <v>2865</v>
      </c>
      <c r="C24" t="s">
        <v>2881</v>
      </c>
      <c r="D24" s="108" t="s">
        <v>4605</v>
      </c>
      <c r="E24" t="s">
        <v>4509</v>
      </c>
      <c r="F24" t="s">
        <v>2877</v>
      </c>
      <c r="G24" s="108" t="s">
        <v>4605</v>
      </c>
      <c r="H24" s="55">
        <v>6</v>
      </c>
      <c r="I24" t="s">
        <v>108</v>
      </c>
      <c r="J24" t="s">
        <v>98</v>
      </c>
      <c r="K24" s="56">
        <v>4.9299999999999997E-2</v>
      </c>
      <c r="L24" s="56">
        <v>4.9299999999999997E-2</v>
      </c>
      <c r="M24" s="55">
        <v>7875170.21</v>
      </c>
      <c r="N24" s="55">
        <v>93.88</v>
      </c>
      <c r="O24" s="55">
        <v>7393.2097931480002</v>
      </c>
      <c r="P24" s="56">
        <v>3.5999999999999999E-3</v>
      </c>
      <c r="Q24" s="56">
        <v>4.0000000000000002E-4</v>
      </c>
    </row>
    <row r="25" spans="1:17">
      <c r="A25" t="s">
        <v>4535</v>
      </c>
      <c r="B25" t="s">
        <v>2865</v>
      </c>
      <c r="C25" t="s">
        <v>2876</v>
      </c>
      <c r="D25" s="108" t="s">
        <v>4605</v>
      </c>
      <c r="E25" t="s">
        <v>4509</v>
      </c>
      <c r="F25" t="s">
        <v>2877</v>
      </c>
      <c r="G25" s="108" t="s">
        <v>4605</v>
      </c>
      <c r="H25" s="55">
        <v>7.44</v>
      </c>
      <c r="I25" t="s">
        <v>108</v>
      </c>
      <c r="J25" t="s">
        <v>98</v>
      </c>
      <c r="K25" s="56">
        <v>6.4500000000000002E-2</v>
      </c>
      <c r="L25" s="56">
        <v>6.4500000000000002E-2</v>
      </c>
      <c r="M25" s="55">
        <v>1734849.55</v>
      </c>
      <c r="N25" s="55">
        <v>113.97</v>
      </c>
      <c r="O25" s="55">
        <v>1977.2080321349999</v>
      </c>
      <c r="P25" s="56">
        <v>1E-3</v>
      </c>
      <c r="Q25" s="56">
        <v>1E-4</v>
      </c>
    </row>
    <row r="26" spans="1:17">
      <c r="A26" t="s">
        <v>4535</v>
      </c>
      <c r="B26" t="s">
        <v>2865</v>
      </c>
      <c r="C26" t="s">
        <v>2891</v>
      </c>
      <c r="D26" s="108" t="s">
        <v>4605</v>
      </c>
      <c r="E26" t="s">
        <v>4509</v>
      </c>
      <c r="F26" t="s">
        <v>231</v>
      </c>
      <c r="G26" s="108" t="s">
        <v>4605</v>
      </c>
      <c r="H26" s="55">
        <v>3.97</v>
      </c>
      <c r="I26" t="s">
        <v>108</v>
      </c>
      <c r="J26" t="s">
        <v>98</v>
      </c>
      <c r="K26" s="56">
        <v>2.7699999999999999E-2</v>
      </c>
      <c r="L26" s="56">
        <v>2.7699999999999999E-2</v>
      </c>
      <c r="M26" s="55">
        <v>2710309.69</v>
      </c>
      <c r="N26" s="55">
        <v>123.23</v>
      </c>
      <c r="O26" s="55">
        <v>3339.9146309869998</v>
      </c>
      <c r="P26" s="56">
        <v>1.6000000000000001E-3</v>
      </c>
      <c r="Q26" s="56">
        <v>2.0000000000000001E-4</v>
      </c>
    </row>
    <row r="27" spans="1:17">
      <c r="A27" t="s">
        <v>4535</v>
      </c>
      <c r="B27" t="s">
        <v>2865</v>
      </c>
      <c r="C27" t="s">
        <v>2890</v>
      </c>
      <c r="D27" s="108" t="s">
        <v>4605</v>
      </c>
      <c r="E27" t="s">
        <v>4509</v>
      </c>
      <c r="F27" t="s">
        <v>231</v>
      </c>
      <c r="G27" s="108" t="s">
        <v>4605</v>
      </c>
      <c r="H27" s="55">
        <v>5.89</v>
      </c>
      <c r="I27" t="s">
        <v>108</v>
      </c>
      <c r="J27" t="s">
        <v>98</v>
      </c>
      <c r="K27" s="56">
        <v>3.6600000000000001E-2</v>
      </c>
      <c r="L27" s="56">
        <v>3.6600000000000001E-2</v>
      </c>
      <c r="M27" s="55">
        <v>5573375.9699999997</v>
      </c>
      <c r="N27" s="55">
        <v>121.64</v>
      </c>
      <c r="O27" s="55">
        <v>6779.454529908</v>
      </c>
      <c r="P27" s="56">
        <v>3.3E-3</v>
      </c>
      <c r="Q27" s="56">
        <v>4.0000000000000002E-4</v>
      </c>
    </row>
    <row r="28" spans="1:17">
      <c r="A28" t="s">
        <v>4535</v>
      </c>
      <c r="B28" t="s">
        <v>2865</v>
      </c>
      <c r="C28" t="s">
        <v>2889</v>
      </c>
      <c r="D28" s="108" t="s">
        <v>4605</v>
      </c>
      <c r="E28" t="s">
        <v>4509</v>
      </c>
      <c r="F28" t="s">
        <v>231</v>
      </c>
      <c r="G28" s="108" t="s">
        <v>4605</v>
      </c>
      <c r="H28" s="55">
        <v>4.9800000000000004</v>
      </c>
      <c r="I28" t="s">
        <v>108</v>
      </c>
      <c r="J28" t="s">
        <v>98</v>
      </c>
      <c r="K28" s="56">
        <v>3.8699999999999998E-2</v>
      </c>
      <c r="L28" s="56">
        <v>3.8699999999999998E-2</v>
      </c>
      <c r="M28" s="55">
        <v>3613350.31</v>
      </c>
      <c r="N28" s="55">
        <v>124.32</v>
      </c>
      <c r="O28" s="55">
        <v>4492.1171053919998</v>
      </c>
      <c r="P28" s="56">
        <v>2.2000000000000001E-3</v>
      </c>
      <c r="Q28" s="56">
        <v>2.9999999999999997E-4</v>
      </c>
    </row>
    <row r="29" spans="1:17">
      <c r="A29" t="s">
        <v>4535</v>
      </c>
      <c r="B29" t="s">
        <v>2865</v>
      </c>
      <c r="C29" t="s">
        <v>2888</v>
      </c>
      <c r="D29" s="108" t="s">
        <v>4605</v>
      </c>
      <c r="E29" t="s">
        <v>4509</v>
      </c>
      <c r="F29" t="s">
        <v>231</v>
      </c>
      <c r="G29" s="108" t="s">
        <v>4605</v>
      </c>
      <c r="H29" s="55">
        <v>5.67</v>
      </c>
      <c r="I29" t="s">
        <v>108</v>
      </c>
      <c r="J29" t="s">
        <v>98</v>
      </c>
      <c r="K29" s="56">
        <v>1.89E-2</v>
      </c>
      <c r="L29" s="56">
        <v>1.89E-2</v>
      </c>
      <c r="M29" s="55">
        <v>1500689.08</v>
      </c>
      <c r="N29" s="55">
        <v>132.97999999999999</v>
      </c>
      <c r="O29" s="55">
        <v>1995.616338584</v>
      </c>
      <c r="P29" s="56">
        <v>1E-3</v>
      </c>
      <c r="Q29" s="56">
        <v>1E-4</v>
      </c>
    </row>
    <row r="30" spans="1:17">
      <c r="A30" t="s">
        <v>4535</v>
      </c>
      <c r="B30" t="s">
        <v>2865</v>
      </c>
      <c r="C30" t="s">
        <v>2886</v>
      </c>
      <c r="D30" s="108" t="s">
        <v>4605</v>
      </c>
      <c r="E30" t="s">
        <v>4509</v>
      </c>
      <c r="F30" t="s">
        <v>231</v>
      </c>
      <c r="G30" s="108" t="s">
        <v>4605</v>
      </c>
      <c r="H30" s="55">
        <v>3.37</v>
      </c>
      <c r="I30" t="s">
        <v>108</v>
      </c>
      <c r="J30" t="s">
        <v>98</v>
      </c>
      <c r="K30" s="56">
        <v>5.74E-2</v>
      </c>
      <c r="L30" s="56">
        <v>5.74E-2</v>
      </c>
      <c r="M30" s="55">
        <v>343010.9</v>
      </c>
      <c r="N30" s="55">
        <v>100.54</v>
      </c>
      <c r="O30" s="55">
        <v>344.86315886</v>
      </c>
      <c r="P30" s="56">
        <v>2.0000000000000001E-4</v>
      </c>
      <c r="Q30" s="56">
        <v>0</v>
      </c>
    </row>
    <row r="31" spans="1:17">
      <c r="A31" t="s">
        <v>4535</v>
      </c>
      <c r="B31" t="s">
        <v>2865</v>
      </c>
      <c r="C31" t="s">
        <v>2887</v>
      </c>
      <c r="D31" s="108" t="s">
        <v>4605</v>
      </c>
      <c r="E31" t="s">
        <v>4509</v>
      </c>
      <c r="F31" t="s">
        <v>231</v>
      </c>
      <c r="G31" s="108" t="s">
        <v>4605</v>
      </c>
      <c r="H31" s="55">
        <v>5.24</v>
      </c>
      <c r="I31" t="s">
        <v>108</v>
      </c>
      <c r="J31" t="s">
        <v>98</v>
      </c>
      <c r="K31" s="56">
        <v>4.4200000000000003E-2</v>
      </c>
      <c r="L31" s="56">
        <v>4.4200000000000003E-2</v>
      </c>
      <c r="M31" s="55">
        <v>4086801.13</v>
      </c>
      <c r="N31" s="55">
        <v>101.54</v>
      </c>
      <c r="O31" s="55">
        <v>4149.7378674020001</v>
      </c>
      <c r="P31" s="56">
        <v>2E-3</v>
      </c>
      <c r="Q31" s="56">
        <v>2.9999999999999997E-4</v>
      </c>
    </row>
    <row r="32" spans="1:17">
      <c r="A32" t="s">
        <v>4536</v>
      </c>
      <c r="B32" t="s">
        <v>2865</v>
      </c>
      <c r="C32" t="s">
        <v>2900</v>
      </c>
      <c r="D32" s="108" t="s">
        <v>4605</v>
      </c>
      <c r="E32" t="s">
        <v>4509</v>
      </c>
      <c r="F32" t="s">
        <v>2893</v>
      </c>
      <c r="G32" s="108" t="s">
        <v>4605</v>
      </c>
      <c r="H32" s="55">
        <v>10.01</v>
      </c>
      <c r="I32" t="s">
        <v>108</v>
      </c>
      <c r="J32" t="s">
        <v>98</v>
      </c>
      <c r="K32" s="56">
        <v>3.39E-2</v>
      </c>
      <c r="L32" s="56">
        <v>3.39E-2</v>
      </c>
      <c r="M32" s="55">
        <v>5872506.21</v>
      </c>
      <c r="N32" s="55">
        <v>103.45</v>
      </c>
      <c r="O32" s="55">
        <v>6075.1076742450005</v>
      </c>
      <c r="P32" s="56">
        <v>3.0000000000000001E-3</v>
      </c>
      <c r="Q32" s="56">
        <v>4.0000000000000002E-4</v>
      </c>
    </row>
    <row r="33" spans="1:17">
      <c r="A33" t="s">
        <v>4536</v>
      </c>
      <c r="B33" t="s">
        <v>2865</v>
      </c>
      <c r="C33" t="s">
        <v>2897</v>
      </c>
      <c r="D33" s="108" t="s">
        <v>4605</v>
      </c>
      <c r="E33" t="s">
        <v>4509</v>
      </c>
      <c r="F33" t="s">
        <v>2893</v>
      </c>
      <c r="G33" s="108" t="s">
        <v>4605</v>
      </c>
      <c r="H33" s="55">
        <v>11.19</v>
      </c>
      <c r="I33" t="s">
        <v>108</v>
      </c>
      <c r="J33" t="s">
        <v>98</v>
      </c>
      <c r="K33" s="56">
        <v>3.5499999999999997E-2</v>
      </c>
      <c r="L33" s="56">
        <v>3.5400000000000001E-2</v>
      </c>
      <c r="M33" s="55">
        <v>399811.62</v>
      </c>
      <c r="N33" s="55">
        <v>141.12</v>
      </c>
      <c r="O33" s="55">
        <v>564.21415814399995</v>
      </c>
      <c r="P33" s="56">
        <v>2.9999999999999997E-4</v>
      </c>
      <c r="Q33" s="56">
        <v>0</v>
      </c>
    </row>
    <row r="34" spans="1:17">
      <c r="A34" t="s">
        <v>4536</v>
      </c>
      <c r="B34" t="s">
        <v>2865</v>
      </c>
      <c r="C34" t="s">
        <v>2898</v>
      </c>
      <c r="D34" s="108" t="s">
        <v>4605</v>
      </c>
      <c r="E34" t="s">
        <v>4509</v>
      </c>
      <c r="F34" t="s">
        <v>2893</v>
      </c>
      <c r="G34" s="108" t="s">
        <v>4605</v>
      </c>
      <c r="H34" s="55">
        <v>10.42</v>
      </c>
      <c r="I34" t="s">
        <v>108</v>
      </c>
      <c r="J34" t="s">
        <v>98</v>
      </c>
      <c r="K34" s="56">
        <v>3.1800000000000002E-2</v>
      </c>
      <c r="L34" s="56">
        <v>3.1800000000000002E-2</v>
      </c>
      <c r="M34" s="55">
        <v>1989953.91</v>
      </c>
      <c r="N34" s="55">
        <v>141.91999999999999</v>
      </c>
      <c r="O34" s="55">
        <v>2824.1425890720002</v>
      </c>
      <c r="P34" s="56">
        <v>1.4E-3</v>
      </c>
      <c r="Q34" s="56">
        <v>2.0000000000000001E-4</v>
      </c>
    </row>
    <row r="35" spans="1:17">
      <c r="A35" t="s">
        <v>4536</v>
      </c>
      <c r="B35" t="s">
        <v>2865</v>
      </c>
      <c r="C35" t="s">
        <v>2899</v>
      </c>
      <c r="D35" s="108" t="s">
        <v>4605</v>
      </c>
      <c r="E35" t="s">
        <v>4509</v>
      </c>
      <c r="F35" t="s">
        <v>2893</v>
      </c>
      <c r="G35" s="108" t="s">
        <v>4605</v>
      </c>
      <c r="H35" s="55">
        <v>10.51</v>
      </c>
      <c r="I35" t="s">
        <v>108</v>
      </c>
      <c r="J35" t="s">
        <v>98</v>
      </c>
      <c r="K35" s="56">
        <v>3.4299999999999997E-2</v>
      </c>
      <c r="L35" s="56">
        <v>3.4299999999999997E-2</v>
      </c>
      <c r="M35" s="55">
        <v>1552926.63</v>
      </c>
      <c r="N35" s="55">
        <v>129.63999999999999</v>
      </c>
      <c r="O35" s="55">
        <v>2013.214083132</v>
      </c>
      <c r="P35" s="56">
        <v>1E-3</v>
      </c>
      <c r="Q35" s="56">
        <v>1E-4</v>
      </c>
    </row>
    <row r="36" spans="1:17">
      <c r="A36" t="s">
        <v>4536</v>
      </c>
      <c r="B36" t="s">
        <v>2865</v>
      </c>
      <c r="C36" t="s">
        <v>2896</v>
      </c>
      <c r="D36" s="108" t="s">
        <v>4605</v>
      </c>
      <c r="E36" t="s">
        <v>4509</v>
      </c>
      <c r="F36" t="s">
        <v>2893</v>
      </c>
      <c r="G36" s="108" t="s">
        <v>4605</v>
      </c>
      <c r="H36" s="55">
        <v>7.41</v>
      </c>
      <c r="I36" t="s">
        <v>108</v>
      </c>
      <c r="J36" t="s">
        <v>98</v>
      </c>
      <c r="K36" s="56">
        <v>7.0599999999999996E-2</v>
      </c>
      <c r="L36" s="56">
        <v>7.0599999999999996E-2</v>
      </c>
      <c r="M36" s="55">
        <v>1531892.18</v>
      </c>
      <c r="N36" s="55">
        <v>80.819999999999993</v>
      </c>
      <c r="O36" s="55">
        <v>1238.075259876</v>
      </c>
      <c r="P36" s="56">
        <v>5.9999999999999995E-4</v>
      </c>
      <c r="Q36" s="56">
        <v>1E-4</v>
      </c>
    </row>
    <row r="37" spans="1:17">
      <c r="A37" t="s">
        <v>4536</v>
      </c>
      <c r="B37" t="s">
        <v>2865</v>
      </c>
      <c r="C37" t="s">
        <v>2892</v>
      </c>
      <c r="D37" s="108" t="s">
        <v>4605</v>
      </c>
      <c r="E37" t="s">
        <v>4509</v>
      </c>
      <c r="F37" t="s">
        <v>2893</v>
      </c>
      <c r="G37" s="108" t="s">
        <v>4605</v>
      </c>
      <c r="H37" s="55">
        <v>9</v>
      </c>
      <c r="I37" t="s">
        <v>108</v>
      </c>
      <c r="J37" t="s">
        <v>98</v>
      </c>
      <c r="K37" s="56">
        <v>7.1300000000000002E-2</v>
      </c>
      <c r="L37" s="56">
        <v>7.1400000000000005E-2</v>
      </c>
      <c r="M37" s="55">
        <v>2425806.88</v>
      </c>
      <c r="N37" s="55">
        <v>104.73</v>
      </c>
      <c r="O37" s="55">
        <v>2540.547545424</v>
      </c>
      <c r="P37" s="56">
        <v>1.2999999999999999E-3</v>
      </c>
      <c r="Q37" s="56">
        <v>2.0000000000000001E-4</v>
      </c>
    </row>
    <row r="38" spans="1:17">
      <c r="A38" t="s">
        <v>4536</v>
      </c>
      <c r="B38" t="s">
        <v>2865</v>
      </c>
      <c r="C38" t="s">
        <v>2894</v>
      </c>
      <c r="D38" s="108" t="s">
        <v>4605</v>
      </c>
      <c r="E38" t="s">
        <v>4509</v>
      </c>
      <c r="F38" t="s">
        <v>2893</v>
      </c>
      <c r="G38" s="108" t="s">
        <v>4605</v>
      </c>
      <c r="H38" s="55">
        <v>8.4</v>
      </c>
      <c r="I38" t="s">
        <v>108</v>
      </c>
      <c r="J38" t="s">
        <v>98</v>
      </c>
      <c r="K38" s="56">
        <v>7.1900000000000006E-2</v>
      </c>
      <c r="L38" s="56">
        <v>7.1900000000000006E-2</v>
      </c>
      <c r="M38" s="55">
        <v>194573.18</v>
      </c>
      <c r="N38" s="55">
        <v>101.69</v>
      </c>
      <c r="O38" s="55">
        <v>197.861466742</v>
      </c>
      <c r="P38" s="56">
        <v>1E-4</v>
      </c>
      <c r="Q38" s="56">
        <v>0</v>
      </c>
    </row>
    <row r="39" spans="1:17">
      <c r="A39" t="s">
        <v>4536</v>
      </c>
      <c r="B39" t="s">
        <v>2865</v>
      </c>
      <c r="C39" t="s">
        <v>2895</v>
      </c>
      <c r="D39" s="108" t="s">
        <v>4605</v>
      </c>
      <c r="E39" t="s">
        <v>4509</v>
      </c>
      <c r="F39" t="s">
        <v>2893</v>
      </c>
      <c r="G39" s="108" t="s">
        <v>4605</v>
      </c>
      <c r="H39" s="55">
        <v>9.1999999999999993</v>
      </c>
      <c r="I39" t="s">
        <v>108</v>
      </c>
      <c r="J39" t="s">
        <v>98</v>
      </c>
      <c r="K39" s="56">
        <v>7.0599999999999996E-2</v>
      </c>
      <c r="L39" s="56">
        <v>7.0599999999999996E-2</v>
      </c>
      <c r="M39" s="55">
        <v>3136363.15</v>
      </c>
      <c r="N39" s="55">
        <v>105.04</v>
      </c>
      <c r="O39" s="55">
        <v>3294.4358527600002</v>
      </c>
      <c r="P39" s="56">
        <v>1.6000000000000001E-3</v>
      </c>
      <c r="Q39" s="56">
        <v>2.0000000000000001E-4</v>
      </c>
    </row>
    <row r="40" spans="1:17">
      <c r="A40" t="s">
        <v>4536</v>
      </c>
      <c r="B40" t="s">
        <v>2865</v>
      </c>
      <c r="C40" t="s">
        <v>2906</v>
      </c>
      <c r="D40" s="108" t="s">
        <v>4605</v>
      </c>
      <c r="E40" t="s">
        <v>4509</v>
      </c>
      <c r="F40" t="s">
        <v>250</v>
      </c>
      <c r="G40" s="108" t="s">
        <v>4605</v>
      </c>
      <c r="H40" s="55">
        <v>9.57</v>
      </c>
      <c r="I40" t="s">
        <v>108</v>
      </c>
      <c r="J40" t="s">
        <v>98</v>
      </c>
      <c r="K40" s="56">
        <v>4.4600000000000001E-2</v>
      </c>
      <c r="L40" s="56">
        <v>4.4600000000000001E-2</v>
      </c>
      <c r="M40" s="55">
        <v>6301343.5099999998</v>
      </c>
      <c r="N40" s="55">
        <v>105.39944300000001</v>
      </c>
      <c r="O40" s="55">
        <v>6641.5809610566503</v>
      </c>
      <c r="P40" s="56">
        <v>3.3E-3</v>
      </c>
      <c r="Q40" s="56">
        <v>4.0000000000000002E-4</v>
      </c>
    </row>
    <row r="41" spans="1:17">
      <c r="A41" t="s">
        <v>4536</v>
      </c>
      <c r="B41" t="s">
        <v>2865</v>
      </c>
      <c r="C41" t="s">
        <v>2905</v>
      </c>
      <c r="D41" s="108" t="s">
        <v>4605</v>
      </c>
      <c r="E41" t="s">
        <v>4509</v>
      </c>
      <c r="F41" t="s">
        <v>250</v>
      </c>
      <c r="G41" s="108" t="s">
        <v>4605</v>
      </c>
      <c r="H41" s="55">
        <v>8.8800000000000008</v>
      </c>
      <c r="I41" t="s">
        <v>108</v>
      </c>
      <c r="J41" t="s">
        <v>98</v>
      </c>
      <c r="K41" s="56">
        <v>4.6600000000000003E-2</v>
      </c>
      <c r="L41" s="56">
        <v>4.6600000000000003E-2</v>
      </c>
      <c r="M41" s="55">
        <v>4104369.98</v>
      </c>
      <c r="N41" s="55">
        <v>139.14890400000002</v>
      </c>
      <c r="O41" s="55">
        <v>5711.1858432750196</v>
      </c>
      <c r="P41" s="56">
        <v>2.8E-3</v>
      </c>
      <c r="Q41" s="56">
        <v>2.9999999999999997E-4</v>
      </c>
    </row>
    <row r="42" spans="1:17">
      <c r="A42" t="s">
        <v>4536</v>
      </c>
      <c r="B42" t="s">
        <v>2865</v>
      </c>
      <c r="C42" t="s">
        <v>2907</v>
      </c>
      <c r="D42" s="108" t="s">
        <v>4605</v>
      </c>
      <c r="E42" t="s">
        <v>4509</v>
      </c>
      <c r="F42" t="s">
        <v>250</v>
      </c>
      <c r="G42" s="108" t="s">
        <v>4605</v>
      </c>
      <c r="H42" s="55">
        <v>9.99</v>
      </c>
      <c r="I42" t="s">
        <v>108</v>
      </c>
      <c r="J42" t="s">
        <v>98</v>
      </c>
      <c r="K42" s="56">
        <v>2.5899999999999999E-2</v>
      </c>
      <c r="L42" s="56">
        <v>2.5899999999999999E-2</v>
      </c>
      <c r="M42" s="55">
        <v>1155668.32</v>
      </c>
      <c r="N42" s="55">
        <v>130.05219399999993</v>
      </c>
      <c r="O42" s="55">
        <v>1502.97200552294</v>
      </c>
      <c r="P42" s="56">
        <v>6.9999999999999999E-4</v>
      </c>
      <c r="Q42" s="56">
        <v>1E-4</v>
      </c>
    </row>
    <row r="43" spans="1:17">
      <c r="A43" t="s">
        <v>4536</v>
      </c>
      <c r="B43" t="s">
        <v>2865</v>
      </c>
      <c r="C43" t="s">
        <v>2908</v>
      </c>
      <c r="D43" s="108" t="s">
        <v>4605</v>
      </c>
      <c r="E43" t="s">
        <v>4509</v>
      </c>
      <c r="F43" t="s">
        <v>250</v>
      </c>
      <c r="G43" s="108" t="s">
        <v>4605</v>
      </c>
      <c r="H43" s="55">
        <v>9.58</v>
      </c>
      <c r="I43" t="s">
        <v>108</v>
      </c>
      <c r="J43" t="s">
        <v>98</v>
      </c>
      <c r="K43" s="56">
        <v>2.9899999999999999E-2</v>
      </c>
      <c r="L43" s="56">
        <v>2.9899999999999999E-2</v>
      </c>
      <c r="M43" s="55">
        <v>1345210.8</v>
      </c>
      <c r="N43" s="55">
        <v>125.82660100000015</v>
      </c>
      <c r="O43" s="55">
        <v>1692.63302592491</v>
      </c>
      <c r="P43" s="56">
        <v>8.0000000000000004E-4</v>
      </c>
      <c r="Q43" s="56">
        <v>1E-4</v>
      </c>
    </row>
    <row r="44" spans="1:17">
      <c r="A44" t="s">
        <v>4536</v>
      </c>
      <c r="B44" t="s">
        <v>2865</v>
      </c>
      <c r="C44" t="s">
        <v>2904</v>
      </c>
      <c r="D44" s="108" t="s">
        <v>4605</v>
      </c>
      <c r="E44" t="s">
        <v>4509</v>
      </c>
      <c r="F44" t="s">
        <v>250</v>
      </c>
      <c r="G44" s="108" t="s">
        <v>4605</v>
      </c>
      <c r="H44" s="55">
        <v>8.3800000000000008</v>
      </c>
      <c r="I44" t="s">
        <v>108</v>
      </c>
      <c r="J44" t="s">
        <v>98</v>
      </c>
      <c r="K44" s="56">
        <v>7.1099999999999997E-2</v>
      </c>
      <c r="L44" s="56">
        <v>7.1099999999999997E-2</v>
      </c>
      <c r="M44" s="55">
        <v>1376000.82</v>
      </c>
      <c r="N44" s="55">
        <v>85.123093999999938</v>
      </c>
      <c r="O44" s="55">
        <v>1171.2944714493699</v>
      </c>
      <c r="P44" s="56">
        <v>5.9999999999999995E-4</v>
      </c>
      <c r="Q44" s="56">
        <v>1E-4</v>
      </c>
    </row>
    <row r="45" spans="1:17">
      <c r="A45" t="s">
        <v>4536</v>
      </c>
      <c r="B45" t="s">
        <v>2865</v>
      </c>
      <c r="C45" t="s">
        <v>2903</v>
      </c>
      <c r="D45" s="108" t="s">
        <v>4605</v>
      </c>
      <c r="E45" t="s">
        <v>4509</v>
      </c>
      <c r="F45" t="s">
        <v>250</v>
      </c>
      <c r="G45" s="108" t="s">
        <v>4605</v>
      </c>
      <c r="H45" s="55">
        <v>7.92</v>
      </c>
      <c r="I45" t="s">
        <v>108</v>
      </c>
      <c r="J45" t="s">
        <v>98</v>
      </c>
      <c r="K45" s="56">
        <v>7.6600000000000001E-2</v>
      </c>
      <c r="L45" s="56">
        <v>7.6600000000000001E-2</v>
      </c>
      <c r="M45" s="55">
        <v>749557.11</v>
      </c>
      <c r="N45" s="55">
        <v>104.24865399999995</v>
      </c>
      <c r="O45" s="55">
        <v>781.40319813629901</v>
      </c>
      <c r="P45" s="56">
        <v>4.0000000000000002E-4</v>
      </c>
      <c r="Q45" s="56">
        <v>0</v>
      </c>
    </row>
    <row r="46" spans="1:17">
      <c r="A46" t="s">
        <v>4536</v>
      </c>
      <c r="B46" t="s">
        <v>2865</v>
      </c>
      <c r="C46" t="s">
        <v>2901</v>
      </c>
      <c r="D46" s="108" t="s">
        <v>4605</v>
      </c>
      <c r="E46" t="s">
        <v>4509</v>
      </c>
      <c r="F46" t="s">
        <v>250</v>
      </c>
      <c r="G46" s="108" t="s">
        <v>4605</v>
      </c>
      <c r="H46" s="55">
        <v>8.39</v>
      </c>
      <c r="I46" t="s">
        <v>108</v>
      </c>
      <c r="J46" t="s">
        <v>98</v>
      </c>
      <c r="K46" s="56">
        <v>4.4699999999999997E-2</v>
      </c>
      <c r="L46" s="56">
        <v>4.4699999999999997E-2</v>
      </c>
      <c r="M46" s="55">
        <v>371493.41</v>
      </c>
      <c r="N46" s="55">
        <v>104.55146299999991</v>
      </c>
      <c r="O46" s="55">
        <v>388.40179510358797</v>
      </c>
      <c r="P46" s="56">
        <v>2.0000000000000001E-4</v>
      </c>
      <c r="Q46" s="56">
        <v>0</v>
      </c>
    </row>
    <row r="47" spans="1:17">
      <c r="A47" t="s">
        <v>4536</v>
      </c>
      <c r="B47" t="s">
        <v>2865</v>
      </c>
      <c r="C47" t="s">
        <v>2902</v>
      </c>
      <c r="D47" s="108" t="s">
        <v>4605</v>
      </c>
      <c r="E47" t="s">
        <v>4509</v>
      </c>
      <c r="F47" t="s">
        <v>250</v>
      </c>
      <c r="G47" s="108" t="s">
        <v>4605</v>
      </c>
      <c r="H47" s="55">
        <v>8.2799999999999994</v>
      </c>
      <c r="I47" t="s">
        <v>108</v>
      </c>
      <c r="J47" t="s">
        <v>98</v>
      </c>
      <c r="K47" s="56">
        <v>7.9500000000000001E-2</v>
      </c>
      <c r="L47" s="56">
        <v>7.9500000000000001E-2</v>
      </c>
      <c r="M47" s="55">
        <v>3737812.54</v>
      </c>
      <c r="N47" s="55">
        <v>103.45296499999998</v>
      </c>
      <c r="O47" s="55">
        <v>3866.8778987718101</v>
      </c>
      <c r="P47" s="56">
        <v>1.9E-3</v>
      </c>
      <c r="Q47" s="56">
        <v>2.0000000000000001E-4</v>
      </c>
    </row>
    <row r="48" spans="1:17">
      <c r="A48" s="77" t="s">
        <v>2909</v>
      </c>
      <c r="B48" s="109" t="s">
        <v>4605</v>
      </c>
      <c r="C48" s="109" t="s">
        <v>4605</v>
      </c>
      <c r="D48" s="110" t="s">
        <v>4605</v>
      </c>
      <c r="E48" s="110" t="s">
        <v>4605</v>
      </c>
      <c r="F48" s="110" t="s">
        <v>4605</v>
      </c>
      <c r="G48" s="110" t="s">
        <v>4605</v>
      </c>
      <c r="H48" s="78">
        <v>0</v>
      </c>
      <c r="I48" s="110" t="s">
        <v>4605</v>
      </c>
      <c r="J48" s="110" t="s">
        <v>4605</v>
      </c>
      <c r="K48" s="110" t="s">
        <v>4605</v>
      </c>
      <c r="L48" s="79">
        <v>0</v>
      </c>
      <c r="M48" s="78">
        <v>0</v>
      </c>
      <c r="N48" s="110" t="s">
        <v>4605</v>
      </c>
      <c r="O48" s="78">
        <v>0</v>
      </c>
      <c r="P48" s="79">
        <v>0</v>
      </c>
      <c r="Q48" s="79">
        <v>0</v>
      </c>
    </row>
    <row r="49" spans="1:17">
      <c r="A49" t="s">
        <v>182</v>
      </c>
      <c r="B49" s="109" t="s">
        <v>4605</v>
      </c>
      <c r="C49" t="s">
        <v>182</v>
      </c>
      <c r="D49" s="110" t="s">
        <v>4605</v>
      </c>
      <c r="E49" t="s">
        <v>182</v>
      </c>
      <c r="F49" s="110" t="s">
        <v>4605</v>
      </c>
      <c r="G49" s="110" t="s">
        <v>4605</v>
      </c>
      <c r="H49" s="55">
        <v>0</v>
      </c>
      <c r="I49" t="s">
        <v>182</v>
      </c>
      <c r="J49" t="s">
        <v>182</v>
      </c>
      <c r="K49" s="56">
        <v>0</v>
      </c>
      <c r="L49" s="56">
        <v>0</v>
      </c>
      <c r="M49" s="55">
        <v>0</v>
      </c>
      <c r="N49" s="55">
        <v>0</v>
      </c>
      <c r="O49" s="55">
        <v>0</v>
      </c>
      <c r="P49" s="56">
        <v>0</v>
      </c>
      <c r="Q49" s="56">
        <v>0</v>
      </c>
    </row>
    <row r="50" spans="1:17">
      <c r="A50" s="77" t="s">
        <v>2910</v>
      </c>
      <c r="B50" s="109" t="s">
        <v>4605</v>
      </c>
      <c r="C50" s="109" t="s">
        <v>4605</v>
      </c>
      <c r="D50" s="110" t="s">
        <v>4605</v>
      </c>
      <c r="E50" s="110" t="s">
        <v>4605</v>
      </c>
      <c r="F50" s="110" t="s">
        <v>4605</v>
      </c>
      <c r="G50" s="110" t="s">
        <v>4605</v>
      </c>
      <c r="H50" s="78">
        <v>5.25</v>
      </c>
      <c r="I50" s="110" t="s">
        <v>4605</v>
      </c>
      <c r="J50" s="110" t="s">
        <v>4605</v>
      </c>
      <c r="K50" s="110" t="s">
        <v>4605</v>
      </c>
      <c r="L50" s="79">
        <v>4.3200000000000002E-2</v>
      </c>
      <c r="M50" s="78">
        <v>651432625.71000004</v>
      </c>
      <c r="N50" s="110" t="s">
        <v>4605</v>
      </c>
      <c r="O50" s="78">
        <v>713184.81962683063</v>
      </c>
      <c r="P50" s="79">
        <v>0.35210000000000002</v>
      </c>
      <c r="Q50" s="79">
        <v>4.3299999999999998E-2</v>
      </c>
    </row>
    <row r="51" spans="1:17">
      <c r="A51" t="s">
        <v>4537</v>
      </c>
      <c r="B51" t="s">
        <v>2911</v>
      </c>
      <c r="C51" t="s">
        <v>2929</v>
      </c>
      <c r="D51" s="108" t="s">
        <v>4605</v>
      </c>
      <c r="E51" t="s">
        <v>342</v>
      </c>
      <c r="F51" t="s">
        <v>2877</v>
      </c>
      <c r="G51" t="s">
        <v>127</v>
      </c>
      <c r="H51" s="55">
        <v>1.94</v>
      </c>
      <c r="I51" t="s">
        <v>110</v>
      </c>
      <c r="J51" t="s">
        <v>100</v>
      </c>
      <c r="K51" s="56">
        <v>9.8500000000000004E-2</v>
      </c>
      <c r="L51" s="56">
        <v>5.8999999999999997E-2</v>
      </c>
      <c r="M51" s="55">
        <v>1577279.87</v>
      </c>
      <c r="N51" s="55">
        <v>107.75000000000009</v>
      </c>
      <c r="O51" s="55">
        <v>6164.1556303479801</v>
      </c>
      <c r="P51" s="56">
        <v>3.0000000000000001E-3</v>
      </c>
      <c r="Q51" s="56">
        <v>4.0000000000000002E-4</v>
      </c>
    </row>
    <row r="52" spans="1:17">
      <c r="A52" t="s">
        <v>4537</v>
      </c>
      <c r="B52" t="s">
        <v>2911</v>
      </c>
      <c r="C52" t="s">
        <v>2927</v>
      </c>
      <c r="D52" s="108" t="s">
        <v>4605</v>
      </c>
      <c r="E52" t="s">
        <v>342</v>
      </c>
      <c r="F52" t="s">
        <v>2928</v>
      </c>
      <c r="G52" t="s">
        <v>127</v>
      </c>
      <c r="H52" s="55">
        <v>1.94</v>
      </c>
      <c r="I52" t="s">
        <v>110</v>
      </c>
      <c r="J52" t="s">
        <v>100</v>
      </c>
      <c r="K52" s="56">
        <v>9.8500000000000004E-2</v>
      </c>
      <c r="L52" s="56">
        <v>5.8999999999999997E-2</v>
      </c>
      <c r="M52" s="55">
        <v>1597852.57</v>
      </c>
      <c r="N52" s="55">
        <v>107.75</v>
      </c>
      <c r="O52" s="55">
        <v>6244.5556449227297</v>
      </c>
      <c r="P52" s="56">
        <v>3.0999999999999999E-3</v>
      </c>
      <c r="Q52" s="56">
        <v>4.0000000000000002E-4</v>
      </c>
    </row>
    <row r="53" spans="1:17">
      <c r="A53" t="s">
        <v>4538</v>
      </c>
      <c r="B53" t="s">
        <v>2911</v>
      </c>
      <c r="C53" t="s">
        <v>2916</v>
      </c>
      <c r="D53" s="108" t="s">
        <v>4605</v>
      </c>
      <c r="E53" t="s">
        <v>368</v>
      </c>
      <c r="F53" t="s">
        <v>2917</v>
      </c>
      <c r="G53" t="s">
        <v>177</v>
      </c>
      <c r="H53" s="55">
        <v>6.87</v>
      </c>
      <c r="I53" t="s">
        <v>110</v>
      </c>
      <c r="J53" t="s">
        <v>98</v>
      </c>
      <c r="K53" s="56">
        <v>2.7400000000000001E-2</v>
      </c>
      <c r="L53" s="56">
        <v>2.5899999999999999E-2</v>
      </c>
      <c r="M53" s="55">
        <v>1762425.21</v>
      </c>
      <c r="N53" s="55">
        <v>114.57</v>
      </c>
      <c r="O53" s="55">
        <v>2019.210563097</v>
      </c>
      <c r="P53" s="56">
        <v>1E-3</v>
      </c>
      <c r="Q53" s="56">
        <v>1E-4</v>
      </c>
    </row>
    <row r="54" spans="1:17">
      <c r="A54" t="s">
        <v>4538</v>
      </c>
      <c r="B54" t="s">
        <v>2911</v>
      </c>
      <c r="C54" t="s">
        <v>2918</v>
      </c>
      <c r="D54" s="108" t="s">
        <v>4605</v>
      </c>
      <c r="E54" t="s">
        <v>368</v>
      </c>
      <c r="F54" t="s">
        <v>2919</v>
      </c>
      <c r="G54" t="s">
        <v>177</v>
      </c>
      <c r="H54" s="55">
        <v>6.79</v>
      </c>
      <c r="I54" t="s">
        <v>110</v>
      </c>
      <c r="J54" t="s">
        <v>98</v>
      </c>
      <c r="K54" s="56">
        <v>3.15E-2</v>
      </c>
      <c r="L54" s="56">
        <v>2.76E-2</v>
      </c>
      <c r="M54" s="55">
        <v>251775.02</v>
      </c>
      <c r="N54" s="55">
        <v>116.04</v>
      </c>
      <c r="O54" s="55">
        <v>292.15973320799998</v>
      </c>
      <c r="P54" s="56">
        <v>1E-4</v>
      </c>
      <c r="Q54" s="56">
        <v>0</v>
      </c>
    </row>
    <row r="55" spans="1:17">
      <c r="A55" t="s">
        <v>4538</v>
      </c>
      <c r="B55" t="s">
        <v>2911</v>
      </c>
      <c r="C55" t="s">
        <v>2912</v>
      </c>
      <c r="D55" s="108" t="s">
        <v>4605</v>
      </c>
      <c r="E55" t="s">
        <v>368</v>
      </c>
      <c r="F55" t="s">
        <v>2913</v>
      </c>
      <c r="G55" t="s">
        <v>177</v>
      </c>
      <c r="H55" s="55">
        <v>6.82</v>
      </c>
      <c r="I55" t="s">
        <v>110</v>
      </c>
      <c r="J55" t="s">
        <v>98</v>
      </c>
      <c r="K55" s="56">
        <v>3.1699999999999999E-2</v>
      </c>
      <c r="L55" s="56">
        <v>2.3900000000000001E-2</v>
      </c>
      <c r="M55" s="55">
        <v>1258875.1399999999</v>
      </c>
      <c r="N55" s="55">
        <v>118.66</v>
      </c>
      <c r="O55" s="55">
        <v>1493.781241124</v>
      </c>
      <c r="P55" s="56">
        <v>6.9999999999999999E-4</v>
      </c>
      <c r="Q55" s="56">
        <v>1E-4</v>
      </c>
    </row>
    <row r="56" spans="1:17">
      <c r="A56" t="s">
        <v>4538</v>
      </c>
      <c r="B56" t="s">
        <v>2911</v>
      </c>
      <c r="C56" t="s">
        <v>2914</v>
      </c>
      <c r="D56" s="108" t="s">
        <v>4605</v>
      </c>
      <c r="E56" t="s">
        <v>368</v>
      </c>
      <c r="F56" t="s">
        <v>2915</v>
      </c>
      <c r="G56" t="s">
        <v>177</v>
      </c>
      <c r="H56" s="55">
        <v>6.82</v>
      </c>
      <c r="I56" t="s">
        <v>110</v>
      </c>
      <c r="J56" t="s">
        <v>98</v>
      </c>
      <c r="K56" s="56">
        <v>3.1699999999999999E-2</v>
      </c>
      <c r="L56" s="56">
        <v>2.41E-2</v>
      </c>
      <c r="M56" s="55">
        <v>1762425.21</v>
      </c>
      <c r="N56" s="55">
        <v>118.83</v>
      </c>
      <c r="O56" s="55">
        <v>2094.2898770430002</v>
      </c>
      <c r="P56" s="56">
        <v>1E-3</v>
      </c>
      <c r="Q56" s="56">
        <v>1E-4</v>
      </c>
    </row>
    <row r="57" spans="1:17">
      <c r="A57" t="s">
        <v>4538</v>
      </c>
      <c r="B57" t="s">
        <v>2911</v>
      </c>
      <c r="C57" t="s">
        <v>2920</v>
      </c>
      <c r="D57" s="108" t="s">
        <v>4605</v>
      </c>
      <c r="E57" t="s">
        <v>368</v>
      </c>
      <c r="F57" t="s">
        <v>2921</v>
      </c>
      <c r="G57" t="s">
        <v>177</v>
      </c>
      <c r="H57" s="55">
        <v>6.76</v>
      </c>
      <c r="I57" t="s">
        <v>110</v>
      </c>
      <c r="J57" t="s">
        <v>98</v>
      </c>
      <c r="K57" s="56">
        <v>3.1899999999999998E-2</v>
      </c>
      <c r="L57" s="56">
        <v>2.9899999999999999E-2</v>
      </c>
      <c r="M57" s="55">
        <v>1258875.1399999999</v>
      </c>
      <c r="N57" s="55">
        <v>113.75</v>
      </c>
      <c r="O57" s="55">
        <v>1431.9704717499999</v>
      </c>
      <c r="P57" s="56">
        <v>6.9999999999999999E-4</v>
      </c>
      <c r="Q57" s="56">
        <v>1E-4</v>
      </c>
    </row>
    <row r="58" spans="1:17">
      <c r="A58" t="s">
        <v>4538</v>
      </c>
      <c r="B58" t="s">
        <v>2911</v>
      </c>
      <c r="C58" t="s">
        <v>2922</v>
      </c>
      <c r="D58" s="108" t="s">
        <v>4605</v>
      </c>
      <c r="E58" t="s">
        <v>368</v>
      </c>
      <c r="F58" t="s">
        <v>2923</v>
      </c>
      <c r="G58" t="s">
        <v>177</v>
      </c>
      <c r="H58" s="55">
        <v>6.79</v>
      </c>
      <c r="I58" t="s">
        <v>110</v>
      </c>
      <c r="J58" t="s">
        <v>98</v>
      </c>
      <c r="K58" s="56">
        <v>2.6599999999999999E-2</v>
      </c>
      <c r="L58" s="56">
        <v>3.56E-2</v>
      </c>
      <c r="M58" s="55">
        <v>2650263.46</v>
      </c>
      <c r="N58" s="55">
        <v>105.04</v>
      </c>
      <c r="O58" s="55">
        <v>2783.836738384</v>
      </c>
      <c r="P58" s="56">
        <v>1.4E-3</v>
      </c>
      <c r="Q58" s="56">
        <v>2.0000000000000001E-4</v>
      </c>
    </row>
    <row r="59" spans="1:17">
      <c r="A59" t="s">
        <v>4538</v>
      </c>
      <c r="B59" t="s">
        <v>2911</v>
      </c>
      <c r="C59" t="s">
        <v>2924</v>
      </c>
      <c r="D59" s="108" t="s">
        <v>4605</v>
      </c>
      <c r="E59" t="s">
        <v>368</v>
      </c>
      <c r="F59" t="s">
        <v>2925</v>
      </c>
      <c r="G59" t="s">
        <v>177</v>
      </c>
      <c r="H59" s="55">
        <v>6.91</v>
      </c>
      <c r="I59" t="s">
        <v>110</v>
      </c>
      <c r="J59" t="s">
        <v>98</v>
      </c>
      <c r="K59" s="56">
        <v>1.89E-2</v>
      </c>
      <c r="L59" s="56">
        <v>3.8100000000000002E-2</v>
      </c>
      <c r="M59" s="55">
        <v>2684168.75</v>
      </c>
      <c r="N59" s="55">
        <v>97.7</v>
      </c>
      <c r="O59" s="55">
        <v>2622.4328687500001</v>
      </c>
      <c r="P59" s="56">
        <v>1.2999999999999999E-3</v>
      </c>
      <c r="Q59" s="56">
        <v>2.0000000000000001E-4</v>
      </c>
    </row>
    <row r="60" spans="1:17">
      <c r="A60" t="s">
        <v>4538</v>
      </c>
      <c r="B60" t="s">
        <v>2911</v>
      </c>
      <c r="C60" t="s">
        <v>2926</v>
      </c>
      <c r="D60" s="108" t="s">
        <v>4605</v>
      </c>
      <c r="E60" t="s">
        <v>368</v>
      </c>
      <c r="F60" t="s">
        <v>495</v>
      </c>
      <c r="G60" t="s">
        <v>177</v>
      </c>
      <c r="H60" s="55">
        <v>6.82</v>
      </c>
      <c r="I60" t="s">
        <v>110</v>
      </c>
      <c r="J60" t="s">
        <v>98</v>
      </c>
      <c r="K60" s="56">
        <v>1.9E-2</v>
      </c>
      <c r="L60" s="56">
        <v>4.6199999999999998E-2</v>
      </c>
      <c r="M60" s="55">
        <v>4081735.14</v>
      </c>
      <c r="N60" s="55">
        <v>92.75</v>
      </c>
      <c r="O60" s="55">
        <v>3785.80934235</v>
      </c>
      <c r="P60" s="56">
        <v>1.9E-3</v>
      </c>
      <c r="Q60" s="56">
        <v>2.0000000000000001E-4</v>
      </c>
    </row>
    <row r="61" spans="1:17">
      <c r="A61" t="s">
        <v>4539</v>
      </c>
      <c r="B61" t="s">
        <v>2911</v>
      </c>
      <c r="C61" t="s">
        <v>2940</v>
      </c>
      <c r="D61" s="108" t="s">
        <v>4605</v>
      </c>
      <c r="E61" t="s">
        <v>2938</v>
      </c>
      <c r="F61" t="s">
        <v>228</v>
      </c>
      <c r="G61" t="s">
        <v>2014</v>
      </c>
      <c r="H61" s="55">
        <v>5.27</v>
      </c>
      <c r="I61" t="s">
        <v>103</v>
      </c>
      <c r="J61" t="s">
        <v>98</v>
      </c>
      <c r="K61" s="56">
        <v>3.9800000000000002E-2</v>
      </c>
      <c r="L61" s="56">
        <v>3.3599999999999998E-2</v>
      </c>
      <c r="M61" s="55">
        <v>26782624.850000001</v>
      </c>
      <c r="N61" s="55">
        <v>116.09</v>
      </c>
      <c r="O61" s="55">
        <v>31091.949188365001</v>
      </c>
      <c r="P61" s="56">
        <v>1.5299999999999999E-2</v>
      </c>
      <c r="Q61" s="56">
        <v>1.9E-3</v>
      </c>
    </row>
    <row r="62" spans="1:17">
      <c r="A62" t="s">
        <v>4540</v>
      </c>
      <c r="B62" t="s">
        <v>2911</v>
      </c>
      <c r="C62" t="s">
        <v>2937</v>
      </c>
      <c r="D62" s="108" t="s">
        <v>4605</v>
      </c>
      <c r="E62" t="s">
        <v>2938</v>
      </c>
      <c r="F62" t="s">
        <v>2939</v>
      </c>
      <c r="G62" t="s">
        <v>2014</v>
      </c>
      <c r="H62" s="55">
        <v>2.96</v>
      </c>
      <c r="I62" t="s">
        <v>361</v>
      </c>
      <c r="J62" t="s">
        <v>98</v>
      </c>
      <c r="K62" s="56">
        <v>4.4999999999999998E-2</v>
      </c>
      <c r="L62" s="56">
        <v>1.66E-2</v>
      </c>
      <c r="M62" s="55">
        <v>8858590.0500000007</v>
      </c>
      <c r="N62" s="55">
        <v>126.06</v>
      </c>
      <c r="O62" s="55">
        <v>11167.138617029999</v>
      </c>
      <c r="P62" s="56">
        <v>5.4999999999999997E-3</v>
      </c>
      <c r="Q62" s="56">
        <v>6.9999999999999999E-4</v>
      </c>
    </row>
    <row r="63" spans="1:17">
      <c r="A63" t="s">
        <v>4514</v>
      </c>
      <c r="B63" t="s">
        <v>2911</v>
      </c>
      <c r="C63" t="s">
        <v>2932</v>
      </c>
      <c r="D63" s="108" t="s">
        <v>4605</v>
      </c>
      <c r="E63" t="s">
        <v>383</v>
      </c>
      <c r="F63" t="s">
        <v>2933</v>
      </c>
      <c r="G63" t="s">
        <v>127</v>
      </c>
      <c r="H63" s="55">
        <v>4.13</v>
      </c>
      <c r="I63" t="s">
        <v>341</v>
      </c>
      <c r="J63" t="s">
        <v>98</v>
      </c>
      <c r="K63" s="56">
        <v>2.98E-2</v>
      </c>
      <c r="L63" s="56">
        <v>2.64E-2</v>
      </c>
      <c r="M63" s="55">
        <v>24064344.800000001</v>
      </c>
      <c r="N63" s="55">
        <v>114.6</v>
      </c>
      <c r="O63" s="55">
        <v>27577.7391408</v>
      </c>
      <c r="P63" s="56">
        <v>1.3599999999999999E-2</v>
      </c>
      <c r="Q63" s="56">
        <v>1.6999999999999999E-3</v>
      </c>
    </row>
    <row r="64" spans="1:17">
      <c r="A64" t="s">
        <v>4541</v>
      </c>
      <c r="B64" t="s">
        <v>2865</v>
      </c>
      <c r="C64" t="s">
        <v>2936</v>
      </c>
      <c r="D64" s="108" t="s">
        <v>4605</v>
      </c>
      <c r="E64" t="s">
        <v>383</v>
      </c>
      <c r="F64" t="s">
        <v>2931</v>
      </c>
      <c r="G64" t="s">
        <v>127</v>
      </c>
      <c r="H64" s="55">
        <v>3.94</v>
      </c>
      <c r="I64" t="s">
        <v>698</v>
      </c>
      <c r="J64" t="s">
        <v>98</v>
      </c>
      <c r="K64" s="56">
        <v>2.98E-2</v>
      </c>
      <c r="L64" s="56">
        <v>2.92E-2</v>
      </c>
      <c r="M64" s="55">
        <v>2759211.47</v>
      </c>
      <c r="N64" s="55">
        <v>113.58</v>
      </c>
      <c r="O64" s="55">
        <v>3133.9123876260001</v>
      </c>
      <c r="P64" s="56">
        <v>1.5E-3</v>
      </c>
      <c r="Q64" s="56">
        <v>2.0000000000000001E-4</v>
      </c>
    </row>
    <row r="65" spans="1:17">
      <c r="A65" t="s">
        <v>4541</v>
      </c>
      <c r="B65" t="s">
        <v>2865</v>
      </c>
      <c r="C65" t="s">
        <v>2934</v>
      </c>
      <c r="D65" s="108" t="s">
        <v>4605</v>
      </c>
      <c r="E65" t="s">
        <v>383</v>
      </c>
      <c r="F65" t="s">
        <v>2935</v>
      </c>
      <c r="G65" t="s">
        <v>127</v>
      </c>
      <c r="H65" s="55">
        <v>3.94</v>
      </c>
      <c r="I65" t="s">
        <v>698</v>
      </c>
      <c r="J65" t="s">
        <v>98</v>
      </c>
      <c r="K65" s="56">
        <v>2.98E-2</v>
      </c>
      <c r="L65" s="56">
        <v>2.92E-2</v>
      </c>
      <c r="M65" s="55">
        <v>78032</v>
      </c>
      <c r="N65" s="55">
        <v>113.58</v>
      </c>
      <c r="O65" s="55">
        <v>88.628745600000002</v>
      </c>
      <c r="P65" s="56">
        <v>0</v>
      </c>
      <c r="Q65" s="56">
        <v>0</v>
      </c>
    </row>
    <row r="66" spans="1:17">
      <c r="A66" t="s">
        <v>4542</v>
      </c>
      <c r="B66" t="s">
        <v>2865</v>
      </c>
      <c r="C66" t="s">
        <v>2930</v>
      </c>
      <c r="D66" s="108" t="s">
        <v>4605</v>
      </c>
      <c r="E66" t="s">
        <v>383</v>
      </c>
      <c r="F66" t="s">
        <v>2931</v>
      </c>
      <c r="G66" t="s">
        <v>127</v>
      </c>
      <c r="H66" s="55">
        <v>4.01</v>
      </c>
      <c r="I66" t="s">
        <v>698</v>
      </c>
      <c r="J66" t="s">
        <v>98</v>
      </c>
      <c r="K66" s="56">
        <v>2.98E-2</v>
      </c>
      <c r="L66" s="56">
        <v>2.0299999999999999E-2</v>
      </c>
      <c r="M66" s="55">
        <v>3722967.49</v>
      </c>
      <c r="N66" s="55">
        <v>117.59</v>
      </c>
      <c r="O66" s="55">
        <v>4377.8374714909996</v>
      </c>
      <c r="P66" s="56">
        <v>2.2000000000000001E-3</v>
      </c>
      <c r="Q66" s="56">
        <v>2.9999999999999997E-4</v>
      </c>
    </row>
    <row r="67" spans="1:17">
      <c r="A67" t="s">
        <v>4543</v>
      </c>
      <c r="B67" t="s">
        <v>2911</v>
      </c>
      <c r="C67" t="s">
        <v>2943</v>
      </c>
      <c r="D67" s="108" t="s">
        <v>4605</v>
      </c>
      <c r="E67" t="s">
        <v>490</v>
      </c>
      <c r="F67" t="s">
        <v>2944</v>
      </c>
      <c r="G67" t="s">
        <v>177</v>
      </c>
      <c r="H67" s="55">
        <v>7.76</v>
      </c>
      <c r="I67" t="s">
        <v>341</v>
      </c>
      <c r="J67" t="s">
        <v>98</v>
      </c>
      <c r="K67" s="56">
        <v>3.2199999999999999E-2</v>
      </c>
      <c r="L67" s="56">
        <v>3.5099999999999999E-2</v>
      </c>
      <c r="M67" s="55">
        <v>3726561.73</v>
      </c>
      <c r="N67" s="55">
        <v>110.26</v>
      </c>
      <c r="O67" s="55">
        <v>4108.9069634979996</v>
      </c>
      <c r="P67" s="56">
        <v>2E-3</v>
      </c>
      <c r="Q67" s="56">
        <v>2.0000000000000001E-4</v>
      </c>
    </row>
    <row r="68" spans="1:17">
      <c r="A68" t="s">
        <v>4543</v>
      </c>
      <c r="B68" t="s">
        <v>2911</v>
      </c>
      <c r="C68" t="s">
        <v>2945</v>
      </c>
      <c r="D68" s="108" t="s">
        <v>4605</v>
      </c>
      <c r="E68" t="s">
        <v>490</v>
      </c>
      <c r="F68" t="s">
        <v>2946</v>
      </c>
      <c r="G68" t="s">
        <v>177</v>
      </c>
      <c r="H68" s="55">
        <v>7.75</v>
      </c>
      <c r="I68" t="s">
        <v>341</v>
      </c>
      <c r="J68" t="s">
        <v>98</v>
      </c>
      <c r="K68" s="56">
        <v>3.2599999999999997E-2</v>
      </c>
      <c r="L68" s="56">
        <v>3.5099999999999999E-2</v>
      </c>
      <c r="M68" s="55">
        <v>779832.62</v>
      </c>
      <c r="N68" s="55">
        <v>109.68</v>
      </c>
      <c r="O68" s="55">
        <v>855.32041761599999</v>
      </c>
      <c r="P68" s="56">
        <v>4.0000000000000002E-4</v>
      </c>
      <c r="Q68" s="56">
        <v>1E-4</v>
      </c>
    </row>
    <row r="69" spans="1:17">
      <c r="A69" t="s">
        <v>4543</v>
      </c>
      <c r="B69" t="s">
        <v>2911</v>
      </c>
      <c r="C69" t="s">
        <v>2947</v>
      </c>
      <c r="D69" s="108" t="s">
        <v>4605</v>
      </c>
      <c r="E69" t="s">
        <v>490</v>
      </c>
      <c r="F69" t="s">
        <v>2344</v>
      </c>
      <c r="G69" t="s">
        <v>177</v>
      </c>
      <c r="H69" s="55">
        <v>7.69</v>
      </c>
      <c r="I69" t="s">
        <v>341</v>
      </c>
      <c r="J69" t="s">
        <v>98</v>
      </c>
      <c r="K69" s="56">
        <v>3.6600000000000001E-2</v>
      </c>
      <c r="L69" s="56">
        <v>3.4200000000000001E-2</v>
      </c>
      <c r="M69" s="55">
        <v>782705.93</v>
      </c>
      <c r="N69" s="55">
        <v>113.19</v>
      </c>
      <c r="O69" s="55">
        <v>885.94484216700005</v>
      </c>
      <c r="P69" s="56">
        <v>4.0000000000000002E-4</v>
      </c>
      <c r="Q69" s="56">
        <v>1E-4</v>
      </c>
    </row>
    <row r="70" spans="1:17">
      <c r="A70" t="s">
        <v>4543</v>
      </c>
      <c r="B70" t="s">
        <v>2911</v>
      </c>
      <c r="C70" t="s">
        <v>2961</v>
      </c>
      <c r="D70" s="108" t="s">
        <v>4605</v>
      </c>
      <c r="E70" t="s">
        <v>490</v>
      </c>
      <c r="F70" t="s">
        <v>2962</v>
      </c>
      <c r="G70" t="s">
        <v>177</v>
      </c>
      <c r="H70" s="55">
        <v>7.76</v>
      </c>
      <c r="I70" t="s">
        <v>341</v>
      </c>
      <c r="J70" t="s">
        <v>98</v>
      </c>
      <c r="K70" s="56">
        <v>3.4500000000000003E-2</v>
      </c>
      <c r="L70" s="56">
        <v>3.2800000000000003E-2</v>
      </c>
      <c r="M70" s="55">
        <v>1469143.32</v>
      </c>
      <c r="N70" s="55">
        <v>113.25</v>
      </c>
      <c r="O70" s="55">
        <v>1663.8048099</v>
      </c>
      <c r="P70" s="56">
        <v>8.0000000000000004E-4</v>
      </c>
      <c r="Q70" s="56">
        <v>1E-4</v>
      </c>
    </row>
    <row r="71" spans="1:17">
      <c r="A71" t="s">
        <v>4543</v>
      </c>
      <c r="B71" t="s">
        <v>2911</v>
      </c>
      <c r="C71" t="s">
        <v>2963</v>
      </c>
      <c r="D71" s="108" t="s">
        <v>4605</v>
      </c>
      <c r="E71" t="s">
        <v>490</v>
      </c>
      <c r="F71" t="s">
        <v>2964</v>
      </c>
      <c r="G71" t="s">
        <v>177</v>
      </c>
      <c r="H71" s="55">
        <v>7.83</v>
      </c>
      <c r="I71" t="s">
        <v>341</v>
      </c>
      <c r="J71" t="s">
        <v>98</v>
      </c>
      <c r="K71" s="56">
        <v>3.0499999999999999E-2</v>
      </c>
      <c r="L71" s="56">
        <v>3.2800000000000003E-2</v>
      </c>
      <c r="M71" s="55">
        <v>1481522.11</v>
      </c>
      <c r="N71" s="55">
        <v>109.75</v>
      </c>
      <c r="O71" s="55">
        <v>1625.970515725</v>
      </c>
      <c r="P71" s="56">
        <v>8.0000000000000004E-4</v>
      </c>
      <c r="Q71" s="56">
        <v>1E-4</v>
      </c>
    </row>
    <row r="72" spans="1:17">
      <c r="A72" t="s">
        <v>4543</v>
      </c>
      <c r="B72" t="s">
        <v>2911</v>
      </c>
      <c r="C72" t="s">
        <v>2948</v>
      </c>
      <c r="D72" s="108" t="s">
        <v>4605</v>
      </c>
      <c r="E72" t="s">
        <v>490</v>
      </c>
      <c r="F72" t="s">
        <v>2949</v>
      </c>
      <c r="G72" t="s">
        <v>177</v>
      </c>
      <c r="H72" s="55">
        <v>7.82</v>
      </c>
      <c r="I72" t="s">
        <v>341</v>
      </c>
      <c r="J72" t="s">
        <v>98</v>
      </c>
      <c r="K72" s="56">
        <v>2.9000000000000001E-2</v>
      </c>
      <c r="L72" s="56">
        <v>3.5099999999999999E-2</v>
      </c>
      <c r="M72" s="55">
        <v>1375302.13</v>
      </c>
      <c r="N72" s="55">
        <v>105</v>
      </c>
      <c r="O72" s="55">
        <v>1444.0672365</v>
      </c>
      <c r="P72" s="56">
        <v>6.9999999999999999E-4</v>
      </c>
      <c r="Q72" s="56">
        <v>1E-4</v>
      </c>
    </row>
    <row r="73" spans="1:17">
      <c r="A73" t="s">
        <v>4543</v>
      </c>
      <c r="B73" t="s">
        <v>2911</v>
      </c>
      <c r="C73" t="s">
        <v>2965</v>
      </c>
      <c r="D73" s="108" t="s">
        <v>4605</v>
      </c>
      <c r="E73" t="s">
        <v>490</v>
      </c>
      <c r="F73" t="s">
        <v>2966</v>
      </c>
      <c r="G73" t="s">
        <v>177</v>
      </c>
      <c r="H73" s="55">
        <v>7.94</v>
      </c>
      <c r="I73" t="s">
        <v>341</v>
      </c>
      <c r="J73" t="s">
        <v>98</v>
      </c>
      <c r="K73" s="56">
        <v>2.3800000000000002E-2</v>
      </c>
      <c r="L73" s="56">
        <v>3.4599999999999999E-2</v>
      </c>
      <c r="M73" s="55">
        <v>97661.78</v>
      </c>
      <c r="N73" s="55">
        <v>102</v>
      </c>
      <c r="O73" s="55">
        <v>99.615015600000007</v>
      </c>
      <c r="P73" s="56">
        <v>0</v>
      </c>
      <c r="Q73" s="56">
        <v>0</v>
      </c>
    </row>
    <row r="74" spans="1:17">
      <c r="A74" t="s">
        <v>4543</v>
      </c>
      <c r="B74" t="s">
        <v>2911</v>
      </c>
      <c r="C74" t="s">
        <v>2967</v>
      </c>
      <c r="D74" s="108" t="s">
        <v>4605</v>
      </c>
      <c r="E74" t="s">
        <v>490</v>
      </c>
      <c r="F74" t="s">
        <v>2968</v>
      </c>
      <c r="G74" t="s">
        <v>177</v>
      </c>
      <c r="H74" s="55">
        <v>7.86</v>
      </c>
      <c r="I74" t="s">
        <v>341</v>
      </c>
      <c r="J74" t="s">
        <v>98</v>
      </c>
      <c r="K74" s="56">
        <v>2.4299999999999999E-2</v>
      </c>
      <c r="L74" s="56">
        <v>3.7900000000000003E-2</v>
      </c>
      <c r="M74" s="55">
        <v>1443250.79</v>
      </c>
      <c r="N74" s="55">
        <v>99.67</v>
      </c>
      <c r="O74" s="55">
        <v>1438.4880623930001</v>
      </c>
      <c r="P74" s="56">
        <v>6.9999999999999999E-4</v>
      </c>
      <c r="Q74" s="56">
        <v>1E-4</v>
      </c>
    </row>
    <row r="75" spans="1:17">
      <c r="A75" t="s">
        <v>4543</v>
      </c>
      <c r="B75" t="s">
        <v>2911</v>
      </c>
      <c r="C75" t="s">
        <v>2969</v>
      </c>
      <c r="D75" s="108" t="s">
        <v>4605</v>
      </c>
      <c r="E75" t="s">
        <v>490</v>
      </c>
      <c r="F75" t="s">
        <v>2970</v>
      </c>
      <c r="G75" t="s">
        <v>177</v>
      </c>
      <c r="H75" s="55">
        <v>7.85</v>
      </c>
      <c r="I75" t="s">
        <v>341</v>
      </c>
      <c r="J75" t="s">
        <v>98</v>
      </c>
      <c r="K75" s="56">
        <v>2.3800000000000002E-2</v>
      </c>
      <c r="L75" s="56">
        <v>3.9199999999999999E-2</v>
      </c>
      <c r="M75" s="55">
        <v>1497947.11</v>
      </c>
      <c r="N75" s="55">
        <v>98.42</v>
      </c>
      <c r="O75" s="55">
        <v>1474.2795456619999</v>
      </c>
      <c r="P75" s="56">
        <v>6.9999999999999999E-4</v>
      </c>
      <c r="Q75" s="56">
        <v>1E-4</v>
      </c>
    </row>
    <row r="76" spans="1:17">
      <c r="A76" t="s">
        <v>4543</v>
      </c>
      <c r="B76" t="s">
        <v>2911</v>
      </c>
      <c r="C76" t="s">
        <v>2950</v>
      </c>
      <c r="D76" s="108" t="s">
        <v>4605</v>
      </c>
      <c r="E76" t="s">
        <v>490</v>
      </c>
      <c r="F76" t="s">
        <v>2951</v>
      </c>
      <c r="G76" t="s">
        <v>177</v>
      </c>
      <c r="H76" s="55">
        <v>7.89</v>
      </c>
      <c r="I76" t="s">
        <v>341</v>
      </c>
      <c r="J76" t="s">
        <v>98</v>
      </c>
      <c r="K76" s="56">
        <v>2.7699999999999999E-2</v>
      </c>
      <c r="L76" s="56">
        <v>3.27E-2</v>
      </c>
      <c r="M76" s="55">
        <v>896609.62</v>
      </c>
      <c r="N76" s="55">
        <v>107.36</v>
      </c>
      <c r="O76" s="55">
        <v>962.60008803200003</v>
      </c>
      <c r="P76" s="56">
        <v>5.0000000000000001E-4</v>
      </c>
      <c r="Q76" s="56">
        <v>1E-4</v>
      </c>
    </row>
    <row r="77" spans="1:17">
      <c r="A77" t="s">
        <v>4543</v>
      </c>
      <c r="B77" t="s">
        <v>2911</v>
      </c>
      <c r="C77" t="s">
        <v>2952</v>
      </c>
      <c r="D77" s="108" t="s">
        <v>4605</v>
      </c>
      <c r="E77" t="s">
        <v>490</v>
      </c>
      <c r="F77" t="s">
        <v>2953</v>
      </c>
      <c r="G77" t="s">
        <v>177</v>
      </c>
      <c r="H77" s="55">
        <v>7.91</v>
      </c>
      <c r="I77" t="s">
        <v>341</v>
      </c>
      <c r="J77" t="s">
        <v>98</v>
      </c>
      <c r="K77" s="56">
        <v>2.3E-2</v>
      </c>
      <c r="L77" s="56">
        <v>3.6799999999999999E-2</v>
      </c>
      <c r="M77" s="55">
        <v>376122.69</v>
      </c>
      <c r="N77" s="55">
        <v>100</v>
      </c>
      <c r="O77" s="55">
        <v>376.12268999999998</v>
      </c>
      <c r="P77" s="56">
        <v>2.0000000000000001E-4</v>
      </c>
      <c r="Q77" s="56">
        <v>0</v>
      </c>
    </row>
    <row r="78" spans="1:17">
      <c r="A78" t="s">
        <v>4543</v>
      </c>
      <c r="B78" t="s">
        <v>2911</v>
      </c>
      <c r="C78" t="s">
        <v>2954</v>
      </c>
      <c r="D78" s="108" t="s">
        <v>4605</v>
      </c>
      <c r="E78" t="s">
        <v>490</v>
      </c>
      <c r="F78" t="s">
        <v>2955</v>
      </c>
      <c r="G78" t="s">
        <v>177</v>
      </c>
      <c r="H78" s="55">
        <v>7.99</v>
      </c>
      <c r="I78" t="s">
        <v>341</v>
      </c>
      <c r="J78" t="s">
        <v>98</v>
      </c>
      <c r="K78" s="56">
        <v>2.1999999999999999E-2</v>
      </c>
      <c r="L78" s="56">
        <v>3.4299999999999997E-2</v>
      </c>
      <c r="M78" s="55">
        <v>589758.30000000005</v>
      </c>
      <c r="N78" s="55">
        <v>101.37</v>
      </c>
      <c r="O78" s="55">
        <v>597.83798870999999</v>
      </c>
      <c r="P78" s="56">
        <v>2.9999999999999997E-4</v>
      </c>
      <c r="Q78" s="56">
        <v>0</v>
      </c>
    </row>
    <row r="79" spans="1:17">
      <c r="A79" t="s">
        <v>4543</v>
      </c>
      <c r="B79" t="s">
        <v>2911</v>
      </c>
      <c r="C79" t="s">
        <v>2956</v>
      </c>
      <c r="D79" s="108" t="s">
        <v>4605</v>
      </c>
      <c r="E79" t="s">
        <v>490</v>
      </c>
      <c r="F79" t="s">
        <v>415</v>
      </c>
      <c r="G79" t="s">
        <v>177</v>
      </c>
      <c r="H79" s="55">
        <v>7.9</v>
      </c>
      <c r="I79" t="s">
        <v>341</v>
      </c>
      <c r="J79" t="s">
        <v>98</v>
      </c>
      <c r="K79" s="56">
        <v>2.3800000000000002E-2</v>
      </c>
      <c r="L79" s="56">
        <v>3.6900000000000002E-2</v>
      </c>
      <c r="M79" s="55">
        <v>766913.82</v>
      </c>
      <c r="N79" s="55">
        <v>100.91</v>
      </c>
      <c r="O79" s="55">
        <v>773.89273576200003</v>
      </c>
      <c r="P79" s="56">
        <v>4.0000000000000002E-4</v>
      </c>
      <c r="Q79" s="56">
        <v>0</v>
      </c>
    </row>
    <row r="80" spans="1:17">
      <c r="A80" t="s">
        <v>4543</v>
      </c>
      <c r="B80" t="s">
        <v>2911</v>
      </c>
      <c r="C80" t="s">
        <v>2957</v>
      </c>
      <c r="D80" s="108" t="s">
        <v>4605</v>
      </c>
      <c r="E80" t="s">
        <v>490</v>
      </c>
      <c r="F80" t="s">
        <v>2958</v>
      </c>
      <c r="G80" t="s">
        <v>177</v>
      </c>
      <c r="H80" s="55">
        <v>7.79</v>
      </c>
      <c r="I80" t="s">
        <v>341</v>
      </c>
      <c r="J80" t="s">
        <v>98</v>
      </c>
      <c r="K80" s="56">
        <v>2.3599999999999999E-2</v>
      </c>
      <c r="L80" s="56">
        <v>4.24E-2</v>
      </c>
      <c r="M80" s="55">
        <v>2277059.48</v>
      </c>
      <c r="N80" s="55">
        <v>96.74</v>
      </c>
      <c r="O80" s="55">
        <v>2202.8273409520002</v>
      </c>
      <c r="P80" s="56">
        <v>1.1000000000000001E-3</v>
      </c>
      <c r="Q80" s="56">
        <v>1E-4</v>
      </c>
    </row>
    <row r="81" spans="1:17">
      <c r="A81" t="s">
        <v>4543</v>
      </c>
      <c r="B81" t="s">
        <v>2911</v>
      </c>
      <c r="C81" t="s">
        <v>2941</v>
      </c>
      <c r="D81" s="108" t="s">
        <v>4605</v>
      </c>
      <c r="E81" t="s">
        <v>490</v>
      </c>
      <c r="F81" t="s">
        <v>2942</v>
      </c>
      <c r="G81" t="s">
        <v>177</v>
      </c>
      <c r="H81" s="55">
        <v>7.76</v>
      </c>
      <c r="I81" t="s">
        <v>341</v>
      </c>
      <c r="J81" t="s">
        <v>98</v>
      </c>
      <c r="K81" s="56">
        <v>2.3199999999999998E-2</v>
      </c>
      <c r="L81" s="56">
        <v>4.4400000000000002E-2</v>
      </c>
      <c r="M81" s="55">
        <v>1638316.73</v>
      </c>
      <c r="N81" s="55">
        <v>94.71</v>
      </c>
      <c r="O81" s="55">
        <v>1551.649774983</v>
      </c>
      <c r="P81" s="56">
        <v>8.0000000000000004E-4</v>
      </c>
      <c r="Q81" s="56">
        <v>1E-4</v>
      </c>
    </row>
    <row r="82" spans="1:17">
      <c r="A82" t="s">
        <v>4543</v>
      </c>
      <c r="B82" t="s">
        <v>2911</v>
      </c>
      <c r="C82" t="s">
        <v>2959</v>
      </c>
      <c r="D82" s="108" t="s">
        <v>4605</v>
      </c>
      <c r="E82" t="s">
        <v>490</v>
      </c>
      <c r="F82" t="s">
        <v>2960</v>
      </c>
      <c r="G82" t="s">
        <v>177</v>
      </c>
      <c r="H82" s="55">
        <v>7.64</v>
      </c>
      <c r="I82" t="s">
        <v>341</v>
      </c>
      <c r="J82" t="s">
        <v>98</v>
      </c>
      <c r="K82" s="56">
        <v>2.0899999999999998E-2</v>
      </c>
      <c r="L82" s="56">
        <v>5.3800000000000001E-2</v>
      </c>
      <c r="M82" s="55">
        <v>2347186.61</v>
      </c>
      <c r="N82" s="55">
        <v>84.42</v>
      </c>
      <c r="O82" s="55">
        <v>1981.4949361619999</v>
      </c>
      <c r="P82" s="56">
        <v>1E-3</v>
      </c>
      <c r="Q82" s="56">
        <v>1E-4</v>
      </c>
    </row>
    <row r="83" spans="1:17">
      <c r="A83" t="s">
        <v>4544</v>
      </c>
      <c r="B83" t="s">
        <v>2865</v>
      </c>
      <c r="C83" t="s">
        <v>2975</v>
      </c>
      <c r="D83" s="108" t="s">
        <v>4605</v>
      </c>
      <c r="E83" t="s">
        <v>503</v>
      </c>
      <c r="F83" t="s">
        <v>2976</v>
      </c>
      <c r="G83" t="s">
        <v>127</v>
      </c>
      <c r="H83" s="55">
        <v>7.61</v>
      </c>
      <c r="I83" t="s">
        <v>571</v>
      </c>
      <c r="J83" t="s">
        <v>98</v>
      </c>
      <c r="K83" s="56">
        <v>1.6299999999999999E-2</v>
      </c>
      <c r="L83" s="56">
        <v>3.1199999999999999E-2</v>
      </c>
      <c r="M83" s="55">
        <v>5578336.7400000002</v>
      </c>
      <c r="N83" s="55">
        <v>99.62</v>
      </c>
      <c r="O83" s="55">
        <v>5557.139060388</v>
      </c>
      <c r="P83" s="56">
        <v>2.7000000000000001E-3</v>
      </c>
      <c r="Q83" s="56">
        <v>2.9999999999999997E-4</v>
      </c>
    </row>
    <row r="84" spans="1:17">
      <c r="A84" t="s">
        <v>4544</v>
      </c>
      <c r="B84" t="s">
        <v>2865</v>
      </c>
      <c r="C84" t="s">
        <v>2977</v>
      </c>
      <c r="D84" s="108" t="s">
        <v>4605</v>
      </c>
      <c r="E84" t="s">
        <v>503</v>
      </c>
      <c r="F84" t="s">
        <v>2978</v>
      </c>
      <c r="G84" t="s">
        <v>127</v>
      </c>
      <c r="H84" s="55">
        <v>7.62</v>
      </c>
      <c r="I84" t="s">
        <v>571</v>
      </c>
      <c r="J84" t="s">
        <v>98</v>
      </c>
      <c r="K84" s="56">
        <v>1.4999999999999999E-2</v>
      </c>
      <c r="L84" s="56">
        <v>3.1899999999999998E-2</v>
      </c>
      <c r="M84" s="55">
        <v>2622265.2799999998</v>
      </c>
      <c r="N84" s="55">
        <v>97.96</v>
      </c>
      <c r="O84" s="55">
        <v>2568.7710682880002</v>
      </c>
      <c r="P84" s="56">
        <v>1.2999999999999999E-3</v>
      </c>
      <c r="Q84" s="56">
        <v>2.0000000000000001E-4</v>
      </c>
    </row>
    <row r="85" spans="1:17">
      <c r="A85" t="s">
        <v>4545</v>
      </c>
      <c r="B85" t="s">
        <v>2911</v>
      </c>
      <c r="C85" t="s">
        <v>3074</v>
      </c>
      <c r="D85" s="108" t="s">
        <v>4605</v>
      </c>
      <c r="E85" t="s">
        <v>2972</v>
      </c>
      <c r="F85" t="s">
        <v>3075</v>
      </c>
      <c r="G85" t="s">
        <v>2014</v>
      </c>
      <c r="H85" s="55">
        <v>4.72</v>
      </c>
      <c r="I85" t="s">
        <v>361</v>
      </c>
      <c r="J85" t="s">
        <v>98</v>
      </c>
      <c r="K85" s="56">
        <v>3.1E-2</v>
      </c>
      <c r="L85" s="56">
        <v>2.6700000000000002E-2</v>
      </c>
      <c r="M85" s="55">
        <v>5877482.3300000001</v>
      </c>
      <c r="N85" s="55">
        <v>113.73</v>
      </c>
      <c r="O85" s="55">
        <v>6684.460653909</v>
      </c>
      <c r="P85" s="56">
        <v>3.3E-3</v>
      </c>
      <c r="Q85" s="56">
        <v>4.0000000000000002E-4</v>
      </c>
    </row>
    <row r="86" spans="1:17">
      <c r="A86" t="s">
        <v>4545</v>
      </c>
      <c r="B86" t="s">
        <v>2911</v>
      </c>
      <c r="C86" t="s">
        <v>3076</v>
      </c>
      <c r="D86" s="108" t="s">
        <v>4605</v>
      </c>
      <c r="E86" t="s">
        <v>2972</v>
      </c>
      <c r="F86" t="s">
        <v>3077</v>
      </c>
      <c r="G86" t="s">
        <v>2014</v>
      </c>
      <c r="H86" s="55">
        <v>4.74</v>
      </c>
      <c r="I86" t="s">
        <v>361</v>
      </c>
      <c r="J86" t="s">
        <v>98</v>
      </c>
      <c r="K86" s="56">
        <v>2.4899999999999999E-2</v>
      </c>
      <c r="L86" s="56">
        <v>2.6800000000000001E-2</v>
      </c>
      <c r="M86" s="55">
        <v>2469081.02</v>
      </c>
      <c r="N86" s="55">
        <v>112.44</v>
      </c>
      <c r="O86" s="55">
        <v>2776.2346988879999</v>
      </c>
      <c r="P86" s="56">
        <v>1.4E-3</v>
      </c>
      <c r="Q86" s="56">
        <v>2.0000000000000001E-4</v>
      </c>
    </row>
    <row r="87" spans="1:17">
      <c r="A87" t="s">
        <v>4545</v>
      </c>
      <c r="B87" t="s">
        <v>2911</v>
      </c>
      <c r="C87" t="s">
        <v>3078</v>
      </c>
      <c r="D87" s="108" t="s">
        <v>4605</v>
      </c>
      <c r="E87" t="s">
        <v>2972</v>
      </c>
      <c r="F87" t="s">
        <v>3077</v>
      </c>
      <c r="G87" t="s">
        <v>2014</v>
      </c>
      <c r="H87" s="55">
        <v>4.99</v>
      </c>
      <c r="I87" t="s">
        <v>361</v>
      </c>
      <c r="J87" t="s">
        <v>98</v>
      </c>
      <c r="K87" s="56">
        <v>3.5999999999999997E-2</v>
      </c>
      <c r="L87" s="56">
        <v>2.7099999999999999E-2</v>
      </c>
      <c r="M87" s="55">
        <v>1642869.39</v>
      </c>
      <c r="N87" s="55">
        <v>116.58</v>
      </c>
      <c r="O87" s="55">
        <v>1915.2571348619999</v>
      </c>
      <c r="P87" s="56">
        <v>8.9999999999999998E-4</v>
      </c>
      <c r="Q87" s="56">
        <v>1E-4</v>
      </c>
    </row>
    <row r="88" spans="1:17">
      <c r="A88" t="s">
        <v>4546</v>
      </c>
      <c r="B88" t="s">
        <v>2865</v>
      </c>
      <c r="C88" t="s">
        <v>3057</v>
      </c>
      <c r="D88" s="108" t="s">
        <v>4605</v>
      </c>
      <c r="E88" t="s">
        <v>2972</v>
      </c>
      <c r="F88" t="s">
        <v>466</v>
      </c>
      <c r="G88" t="s">
        <v>2014</v>
      </c>
      <c r="H88" s="55">
        <v>7.5</v>
      </c>
      <c r="I88" t="s">
        <v>361</v>
      </c>
      <c r="J88" t="s">
        <v>98</v>
      </c>
      <c r="K88" s="56">
        <v>1.7999999999999999E-2</v>
      </c>
      <c r="L88" s="56">
        <v>3.7699999999999997E-2</v>
      </c>
      <c r="M88" s="55">
        <v>29643875.329999998</v>
      </c>
      <c r="N88" s="55">
        <v>93.1</v>
      </c>
      <c r="O88" s="55">
        <v>27598.447932229999</v>
      </c>
      <c r="P88" s="56">
        <v>1.3599999999999999E-2</v>
      </c>
      <c r="Q88" s="56">
        <v>1.6999999999999999E-3</v>
      </c>
    </row>
    <row r="89" spans="1:17">
      <c r="A89" t="s">
        <v>4546</v>
      </c>
      <c r="B89" t="s">
        <v>2865</v>
      </c>
      <c r="C89" t="s">
        <v>3059</v>
      </c>
      <c r="D89" s="108" t="s">
        <v>4605</v>
      </c>
      <c r="E89" t="s">
        <v>2972</v>
      </c>
      <c r="F89" t="s">
        <v>466</v>
      </c>
      <c r="G89" t="s">
        <v>2014</v>
      </c>
      <c r="H89" s="55">
        <v>7.09</v>
      </c>
      <c r="I89" t="s">
        <v>361</v>
      </c>
      <c r="J89" t="s">
        <v>98</v>
      </c>
      <c r="K89" s="56">
        <v>1.8800000000000001E-2</v>
      </c>
      <c r="L89" s="56">
        <v>3.9E-2</v>
      </c>
      <c r="M89" s="55">
        <v>18311393.219999999</v>
      </c>
      <c r="N89" s="55">
        <v>93.53</v>
      </c>
      <c r="O89" s="55">
        <v>17126.646078665999</v>
      </c>
      <c r="P89" s="56">
        <v>8.5000000000000006E-3</v>
      </c>
      <c r="Q89" s="56">
        <v>1E-3</v>
      </c>
    </row>
    <row r="90" spans="1:17">
      <c r="A90" t="s">
        <v>4546</v>
      </c>
      <c r="B90" t="s">
        <v>2865</v>
      </c>
      <c r="C90" t="s">
        <v>3056</v>
      </c>
      <c r="D90" s="108" t="s">
        <v>4605</v>
      </c>
      <c r="E90" t="s">
        <v>2972</v>
      </c>
      <c r="F90" t="s">
        <v>377</v>
      </c>
      <c r="G90" t="s">
        <v>2014</v>
      </c>
      <c r="H90" s="55">
        <v>7.4</v>
      </c>
      <c r="I90" t="s">
        <v>361</v>
      </c>
      <c r="J90" t="s">
        <v>98</v>
      </c>
      <c r="K90" s="56">
        <v>2.3699999999999999E-2</v>
      </c>
      <c r="L90" s="56">
        <v>2.5999999999999999E-2</v>
      </c>
      <c r="M90" s="55">
        <v>12098989.27</v>
      </c>
      <c r="N90" s="55">
        <v>104.47</v>
      </c>
      <c r="O90" s="55">
        <v>12639.814090369</v>
      </c>
      <c r="P90" s="56">
        <v>6.1999999999999998E-3</v>
      </c>
      <c r="Q90" s="56">
        <v>8.0000000000000004E-4</v>
      </c>
    </row>
    <row r="91" spans="1:17">
      <c r="A91" t="s">
        <v>4546</v>
      </c>
      <c r="B91" t="s">
        <v>2865</v>
      </c>
      <c r="C91" t="s">
        <v>3058</v>
      </c>
      <c r="D91" s="108" t="s">
        <v>4605</v>
      </c>
      <c r="E91" t="s">
        <v>2972</v>
      </c>
      <c r="F91" t="s">
        <v>377</v>
      </c>
      <c r="G91" t="s">
        <v>2014</v>
      </c>
      <c r="H91" s="55">
        <v>7.03</v>
      </c>
      <c r="I91" t="s">
        <v>361</v>
      </c>
      <c r="J91" t="s">
        <v>98</v>
      </c>
      <c r="K91" s="56">
        <v>2.3199999999999998E-2</v>
      </c>
      <c r="L91" s="56">
        <v>2.7400000000000001E-2</v>
      </c>
      <c r="M91" s="55">
        <v>8598266.4499999993</v>
      </c>
      <c r="N91" s="55">
        <v>103.18</v>
      </c>
      <c r="O91" s="55">
        <v>8871.6913231100007</v>
      </c>
      <c r="P91" s="56">
        <v>4.4000000000000003E-3</v>
      </c>
      <c r="Q91" s="56">
        <v>5.0000000000000001E-4</v>
      </c>
    </row>
    <row r="92" spans="1:17">
      <c r="A92" t="s">
        <v>4547</v>
      </c>
      <c r="B92" t="s">
        <v>2911</v>
      </c>
      <c r="C92" t="s">
        <v>2971</v>
      </c>
      <c r="D92" s="108" t="s">
        <v>4605</v>
      </c>
      <c r="E92" t="s">
        <v>2972</v>
      </c>
      <c r="F92" t="s">
        <v>2973</v>
      </c>
      <c r="G92" t="s">
        <v>2014</v>
      </c>
      <c r="H92" s="55">
        <v>5.16</v>
      </c>
      <c r="I92" t="s">
        <v>361</v>
      </c>
      <c r="J92" t="s">
        <v>98</v>
      </c>
      <c r="K92" s="56">
        <v>1.7899999999999999E-2</v>
      </c>
      <c r="L92" s="56">
        <v>2.9000000000000001E-2</v>
      </c>
      <c r="M92" s="55">
        <v>6988996.5099999998</v>
      </c>
      <c r="N92" s="55">
        <v>105.5</v>
      </c>
      <c r="O92" s="55">
        <v>7373.3913180500003</v>
      </c>
      <c r="P92" s="56">
        <v>3.5999999999999999E-3</v>
      </c>
      <c r="Q92" s="56">
        <v>4.0000000000000002E-4</v>
      </c>
    </row>
    <row r="93" spans="1:17">
      <c r="A93" t="s">
        <v>4547</v>
      </c>
      <c r="B93" t="s">
        <v>2911</v>
      </c>
      <c r="C93" t="s">
        <v>2974</v>
      </c>
      <c r="D93" s="108" t="s">
        <v>4605</v>
      </c>
      <c r="E93" t="s">
        <v>2972</v>
      </c>
      <c r="F93" t="s">
        <v>2973</v>
      </c>
      <c r="G93" t="s">
        <v>2014</v>
      </c>
      <c r="H93" s="55">
        <v>6.53</v>
      </c>
      <c r="I93" t="s">
        <v>361</v>
      </c>
      <c r="J93" t="s">
        <v>98</v>
      </c>
      <c r="K93" s="56">
        <v>7.5499999999999998E-2</v>
      </c>
      <c r="L93" s="56">
        <v>7.5700000000000003E-2</v>
      </c>
      <c r="M93" s="55">
        <v>86510.86</v>
      </c>
      <c r="N93" s="55">
        <v>101.83</v>
      </c>
      <c r="O93" s="55">
        <v>88.094008737999999</v>
      </c>
      <c r="P93" s="56">
        <v>0</v>
      </c>
      <c r="Q93" s="56">
        <v>0</v>
      </c>
    </row>
    <row r="94" spans="1:17">
      <c r="A94" t="s">
        <v>4526</v>
      </c>
      <c r="B94" t="s">
        <v>2911</v>
      </c>
      <c r="C94" t="s">
        <v>3079</v>
      </c>
      <c r="D94" s="108" t="s">
        <v>4605</v>
      </c>
      <c r="E94" t="s">
        <v>2972</v>
      </c>
      <c r="F94" t="s">
        <v>3080</v>
      </c>
      <c r="G94" t="s">
        <v>2014</v>
      </c>
      <c r="H94" s="55">
        <v>4.7300000000000004</v>
      </c>
      <c r="I94" t="s">
        <v>110</v>
      </c>
      <c r="J94" t="s">
        <v>98</v>
      </c>
      <c r="K94" s="56">
        <v>6.9500000000000006E-2</v>
      </c>
      <c r="L94" s="56">
        <v>7.0499999999999993E-2</v>
      </c>
      <c r="M94" s="55">
        <v>585122.91</v>
      </c>
      <c r="N94" s="55">
        <v>100.41</v>
      </c>
      <c r="O94" s="55">
        <v>587.52191393099997</v>
      </c>
      <c r="P94" s="56">
        <v>2.9999999999999997E-4</v>
      </c>
      <c r="Q94" s="56">
        <v>0</v>
      </c>
    </row>
    <row r="95" spans="1:17">
      <c r="A95" t="s">
        <v>4526</v>
      </c>
      <c r="B95" t="s">
        <v>2911</v>
      </c>
      <c r="C95" t="s">
        <v>3081</v>
      </c>
      <c r="D95" s="108" t="s">
        <v>4605</v>
      </c>
      <c r="E95" t="s">
        <v>2972</v>
      </c>
      <c r="F95" t="s">
        <v>3080</v>
      </c>
      <c r="G95" t="s">
        <v>2014</v>
      </c>
      <c r="H95" s="55">
        <v>3.53</v>
      </c>
      <c r="I95" t="s">
        <v>110</v>
      </c>
      <c r="J95" t="s">
        <v>98</v>
      </c>
      <c r="K95" s="56">
        <v>6.9500000000000006E-2</v>
      </c>
      <c r="L95" s="56">
        <v>7.0800000000000002E-2</v>
      </c>
      <c r="M95" s="55">
        <v>735341.29</v>
      </c>
      <c r="N95" s="55">
        <v>100.21</v>
      </c>
      <c r="O95" s="55">
        <v>736.88550670899997</v>
      </c>
      <c r="P95" s="56">
        <v>4.0000000000000002E-4</v>
      </c>
      <c r="Q95" s="56">
        <v>0</v>
      </c>
    </row>
    <row r="96" spans="1:17">
      <c r="A96" t="s">
        <v>4549</v>
      </c>
      <c r="B96" t="s">
        <v>2911</v>
      </c>
      <c r="C96" t="s">
        <v>3054</v>
      </c>
      <c r="D96" s="108" t="s">
        <v>4605</v>
      </c>
      <c r="E96" t="s">
        <v>490</v>
      </c>
      <c r="F96" t="s">
        <v>3055</v>
      </c>
      <c r="G96" t="s">
        <v>177</v>
      </c>
      <c r="H96" s="55">
        <v>3.67</v>
      </c>
      <c r="I96" t="s">
        <v>341</v>
      </c>
      <c r="J96" t="s">
        <v>98</v>
      </c>
      <c r="K96" s="56">
        <v>5.2600000000000001E-2</v>
      </c>
      <c r="L96" s="56">
        <v>3.2099999999999997E-2</v>
      </c>
      <c r="M96" s="55">
        <v>262441.55</v>
      </c>
      <c r="N96" s="55">
        <v>124.46</v>
      </c>
      <c r="O96" s="55">
        <v>326.63475312999998</v>
      </c>
      <c r="P96" s="56">
        <v>2.0000000000000001E-4</v>
      </c>
      <c r="Q96" s="56">
        <v>0</v>
      </c>
    </row>
    <row r="97" spans="1:17">
      <c r="A97" t="s">
        <v>4549</v>
      </c>
      <c r="B97" t="s">
        <v>2911</v>
      </c>
      <c r="C97" t="s">
        <v>3040</v>
      </c>
      <c r="D97" s="108" t="s">
        <v>4605</v>
      </c>
      <c r="E97" t="s">
        <v>490</v>
      </c>
      <c r="F97" t="s">
        <v>3041</v>
      </c>
      <c r="G97" t="s">
        <v>177</v>
      </c>
      <c r="H97" s="55">
        <v>3.7</v>
      </c>
      <c r="I97" t="s">
        <v>341</v>
      </c>
      <c r="J97" t="s">
        <v>98</v>
      </c>
      <c r="K97" s="56">
        <v>5.1299999999999998E-2</v>
      </c>
      <c r="L97" s="56">
        <v>2.5499999999999998E-2</v>
      </c>
      <c r="M97" s="55">
        <v>967767.57</v>
      </c>
      <c r="N97" s="55">
        <v>126.84</v>
      </c>
      <c r="O97" s="55">
        <v>1227.516385788</v>
      </c>
      <c r="P97" s="56">
        <v>5.9999999999999995E-4</v>
      </c>
      <c r="Q97" s="56">
        <v>1E-4</v>
      </c>
    </row>
    <row r="98" spans="1:17">
      <c r="A98" t="s">
        <v>4549</v>
      </c>
      <c r="B98" t="s">
        <v>2911</v>
      </c>
      <c r="C98" t="s">
        <v>3042</v>
      </c>
      <c r="D98" s="108" t="s">
        <v>4605</v>
      </c>
      <c r="E98" t="s">
        <v>490</v>
      </c>
      <c r="F98" t="s">
        <v>3043</v>
      </c>
      <c r="G98" t="s">
        <v>177</v>
      </c>
      <c r="H98" s="55">
        <v>3.7</v>
      </c>
      <c r="I98" t="s">
        <v>341</v>
      </c>
      <c r="J98" t="s">
        <v>98</v>
      </c>
      <c r="K98" s="56">
        <v>5.1499999999999997E-2</v>
      </c>
      <c r="L98" s="56">
        <v>2.5499999999999998E-2</v>
      </c>
      <c r="M98" s="55">
        <v>563215.56999999995</v>
      </c>
      <c r="N98" s="55">
        <v>126.9</v>
      </c>
      <c r="O98" s="55">
        <v>714.72055833000002</v>
      </c>
      <c r="P98" s="56">
        <v>4.0000000000000002E-4</v>
      </c>
      <c r="Q98" s="56">
        <v>0</v>
      </c>
    </row>
    <row r="99" spans="1:17">
      <c r="A99" t="s">
        <v>4549</v>
      </c>
      <c r="B99" t="s">
        <v>2911</v>
      </c>
      <c r="C99" t="s">
        <v>3044</v>
      </c>
      <c r="D99" s="108" t="s">
        <v>4605</v>
      </c>
      <c r="E99" t="s">
        <v>490</v>
      </c>
      <c r="F99" t="s">
        <v>3045</v>
      </c>
      <c r="G99" t="s">
        <v>177</v>
      </c>
      <c r="H99" s="55">
        <v>3.77</v>
      </c>
      <c r="I99" t="s">
        <v>341</v>
      </c>
      <c r="J99" t="s">
        <v>98</v>
      </c>
      <c r="K99" s="56">
        <v>5.0999999999999997E-2</v>
      </c>
      <c r="L99" s="56">
        <v>2.5999999999999999E-2</v>
      </c>
      <c r="M99" s="55">
        <v>396539.57</v>
      </c>
      <c r="N99" s="55">
        <v>125.11</v>
      </c>
      <c r="O99" s="55">
        <v>496.110656027</v>
      </c>
      <c r="P99" s="56">
        <v>2.0000000000000001E-4</v>
      </c>
      <c r="Q99" s="56">
        <v>0</v>
      </c>
    </row>
    <row r="100" spans="1:17">
      <c r="A100" t="s">
        <v>4549</v>
      </c>
      <c r="B100" t="s">
        <v>2911</v>
      </c>
      <c r="C100" t="s">
        <v>3003</v>
      </c>
      <c r="D100" s="108" t="s">
        <v>4605</v>
      </c>
      <c r="E100" t="s">
        <v>490</v>
      </c>
      <c r="F100" t="s">
        <v>3004</v>
      </c>
      <c r="G100" t="s">
        <v>177</v>
      </c>
      <c r="H100" s="55">
        <v>3.72</v>
      </c>
      <c r="I100" t="s">
        <v>341</v>
      </c>
      <c r="J100" t="s">
        <v>98</v>
      </c>
      <c r="K100" s="56">
        <v>5.0999999999999997E-2</v>
      </c>
      <c r="L100" s="56">
        <v>2.2599999999999999E-2</v>
      </c>
      <c r="M100" s="55">
        <v>224079.54</v>
      </c>
      <c r="N100" s="55">
        <v>126.24</v>
      </c>
      <c r="O100" s="55">
        <v>282.87801129600001</v>
      </c>
      <c r="P100" s="56">
        <v>1E-4</v>
      </c>
      <c r="Q100" s="56">
        <v>0</v>
      </c>
    </row>
    <row r="101" spans="1:17">
      <c r="A101" t="s">
        <v>4549</v>
      </c>
      <c r="B101" t="s">
        <v>2911</v>
      </c>
      <c r="C101" t="s">
        <v>3005</v>
      </c>
      <c r="D101" s="108" t="s">
        <v>4605</v>
      </c>
      <c r="E101" t="s">
        <v>490</v>
      </c>
      <c r="F101" t="s">
        <v>3006</v>
      </c>
      <c r="G101" t="s">
        <v>177</v>
      </c>
      <c r="H101" s="55">
        <v>3.7</v>
      </c>
      <c r="I101" t="s">
        <v>341</v>
      </c>
      <c r="J101" t="s">
        <v>98</v>
      </c>
      <c r="K101" s="56">
        <v>5.0999999999999997E-2</v>
      </c>
      <c r="L101" s="56">
        <v>2.5600000000000001E-2</v>
      </c>
      <c r="M101" s="55">
        <v>453422.41</v>
      </c>
      <c r="N101" s="55">
        <v>124.63</v>
      </c>
      <c r="O101" s="55">
        <v>565.10034958300002</v>
      </c>
      <c r="P101" s="56">
        <v>2.9999999999999997E-4</v>
      </c>
      <c r="Q101" s="56">
        <v>0</v>
      </c>
    </row>
    <row r="102" spans="1:17">
      <c r="A102" t="s">
        <v>4549</v>
      </c>
      <c r="B102" t="s">
        <v>2911</v>
      </c>
      <c r="C102" t="s">
        <v>2983</v>
      </c>
      <c r="D102" s="108" t="s">
        <v>4605</v>
      </c>
      <c r="E102" t="s">
        <v>490</v>
      </c>
      <c r="F102" t="s">
        <v>2984</v>
      </c>
      <c r="G102" t="s">
        <v>177</v>
      </c>
      <c r="H102" s="55">
        <v>3.7</v>
      </c>
      <c r="I102" t="s">
        <v>341</v>
      </c>
      <c r="J102" t="s">
        <v>98</v>
      </c>
      <c r="K102" s="56">
        <v>5.0999999999999997E-2</v>
      </c>
      <c r="L102" s="56">
        <v>2.5499999999999998E-2</v>
      </c>
      <c r="M102" s="55">
        <v>702882.04</v>
      </c>
      <c r="N102" s="55">
        <v>124.86</v>
      </c>
      <c r="O102" s="55">
        <v>877.61851514399996</v>
      </c>
      <c r="P102" s="56">
        <v>4.0000000000000002E-4</v>
      </c>
      <c r="Q102" s="56">
        <v>1E-4</v>
      </c>
    </row>
    <row r="103" spans="1:17">
      <c r="A103" t="s">
        <v>4549</v>
      </c>
      <c r="B103" t="s">
        <v>2911</v>
      </c>
      <c r="C103" t="s">
        <v>3007</v>
      </c>
      <c r="D103" s="108" t="s">
        <v>4605</v>
      </c>
      <c r="E103" t="s">
        <v>490</v>
      </c>
      <c r="F103" t="s">
        <v>3008</v>
      </c>
      <c r="G103" t="s">
        <v>177</v>
      </c>
      <c r="H103" s="55">
        <v>3.72</v>
      </c>
      <c r="I103" t="s">
        <v>341</v>
      </c>
      <c r="J103" t="s">
        <v>98</v>
      </c>
      <c r="K103" s="56">
        <v>5.0999999999999997E-2</v>
      </c>
      <c r="L103" s="56">
        <v>2.2599999999999999E-2</v>
      </c>
      <c r="M103" s="55">
        <v>307662.02</v>
      </c>
      <c r="N103" s="55">
        <v>125.97</v>
      </c>
      <c r="O103" s="55">
        <v>387.56184659399997</v>
      </c>
      <c r="P103" s="56">
        <v>2.0000000000000001E-4</v>
      </c>
      <c r="Q103" s="56">
        <v>0</v>
      </c>
    </row>
    <row r="104" spans="1:17">
      <c r="A104" t="s">
        <v>4549</v>
      </c>
      <c r="B104" t="s">
        <v>2911</v>
      </c>
      <c r="C104" t="s">
        <v>3046</v>
      </c>
      <c r="D104" s="108" t="s">
        <v>4605</v>
      </c>
      <c r="E104" t="s">
        <v>490</v>
      </c>
      <c r="F104" t="s">
        <v>3047</v>
      </c>
      <c r="G104" t="s">
        <v>177</v>
      </c>
      <c r="H104" s="55">
        <v>3.7</v>
      </c>
      <c r="I104" t="s">
        <v>341</v>
      </c>
      <c r="J104" t="s">
        <v>98</v>
      </c>
      <c r="K104" s="56">
        <v>5.0999999999999997E-2</v>
      </c>
      <c r="L104" s="56">
        <v>2.5600000000000001E-2</v>
      </c>
      <c r="M104" s="55">
        <v>729984.57</v>
      </c>
      <c r="N104" s="55">
        <v>125.11</v>
      </c>
      <c r="O104" s="55">
        <v>913.28369552699996</v>
      </c>
      <c r="P104" s="56">
        <v>5.0000000000000001E-4</v>
      </c>
      <c r="Q104" s="56">
        <v>1E-4</v>
      </c>
    </row>
    <row r="105" spans="1:17">
      <c r="A105" t="s">
        <v>4549</v>
      </c>
      <c r="B105" t="s">
        <v>2911</v>
      </c>
      <c r="C105" t="s">
        <v>3027</v>
      </c>
      <c r="D105" s="108" t="s">
        <v>4605</v>
      </c>
      <c r="E105" t="s">
        <v>490</v>
      </c>
      <c r="F105" t="s">
        <v>3028</v>
      </c>
      <c r="G105" t="s">
        <v>177</v>
      </c>
      <c r="H105" s="55">
        <v>3.7</v>
      </c>
      <c r="I105" t="s">
        <v>341</v>
      </c>
      <c r="J105" t="s">
        <v>98</v>
      </c>
      <c r="K105" s="56">
        <v>5.0999999999999997E-2</v>
      </c>
      <c r="L105" s="56">
        <v>2.5700000000000001E-2</v>
      </c>
      <c r="M105" s="55">
        <v>323711.90000000002</v>
      </c>
      <c r="N105" s="55">
        <v>125.41</v>
      </c>
      <c r="O105" s="55">
        <v>405.96709378999998</v>
      </c>
      <c r="P105" s="56">
        <v>2.0000000000000001E-4</v>
      </c>
      <c r="Q105" s="56">
        <v>0</v>
      </c>
    </row>
    <row r="106" spans="1:17">
      <c r="A106" t="s">
        <v>4549</v>
      </c>
      <c r="B106" t="s">
        <v>2911</v>
      </c>
      <c r="C106" t="s">
        <v>3029</v>
      </c>
      <c r="D106" s="108" t="s">
        <v>4605</v>
      </c>
      <c r="E106" t="s">
        <v>490</v>
      </c>
      <c r="F106" t="s">
        <v>3030</v>
      </c>
      <c r="G106" t="s">
        <v>177</v>
      </c>
      <c r="H106" s="55">
        <v>3.7</v>
      </c>
      <c r="I106" t="s">
        <v>341</v>
      </c>
      <c r="J106" t="s">
        <v>98</v>
      </c>
      <c r="K106" s="56">
        <v>5.0999999999999997E-2</v>
      </c>
      <c r="L106" s="56">
        <v>2.5600000000000001E-2</v>
      </c>
      <c r="M106" s="55">
        <v>408200.73</v>
      </c>
      <c r="N106" s="55">
        <v>124.05</v>
      </c>
      <c r="O106" s="55">
        <v>506.37300556500003</v>
      </c>
      <c r="P106" s="56">
        <v>2.0000000000000001E-4</v>
      </c>
      <c r="Q106" s="56">
        <v>0</v>
      </c>
    </row>
    <row r="107" spans="1:17">
      <c r="A107" t="s">
        <v>4549</v>
      </c>
      <c r="B107" t="s">
        <v>2911</v>
      </c>
      <c r="C107" t="s">
        <v>3050</v>
      </c>
      <c r="D107" s="108" t="s">
        <v>4605</v>
      </c>
      <c r="E107" t="s">
        <v>490</v>
      </c>
      <c r="F107" t="s">
        <v>3051</v>
      </c>
      <c r="G107" t="s">
        <v>177</v>
      </c>
      <c r="H107" s="55">
        <v>3.72</v>
      </c>
      <c r="I107" t="s">
        <v>341</v>
      </c>
      <c r="J107" t="s">
        <v>98</v>
      </c>
      <c r="K107" s="56">
        <v>5.0999999999999997E-2</v>
      </c>
      <c r="L107" s="56">
        <v>2.2499999999999999E-2</v>
      </c>
      <c r="M107" s="55">
        <v>93329.29</v>
      </c>
      <c r="N107" s="55">
        <v>125.43</v>
      </c>
      <c r="O107" s="55">
        <v>117.062928447</v>
      </c>
      <c r="P107" s="56">
        <v>1E-4</v>
      </c>
      <c r="Q107" s="56">
        <v>0</v>
      </c>
    </row>
    <row r="108" spans="1:17">
      <c r="A108" t="s">
        <v>4549</v>
      </c>
      <c r="B108" t="s">
        <v>2911</v>
      </c>
      <c r="C108" t="s">
        <v>3001</v>
      </c>
      <c r="D108" s="108" t="s">
        <v>4605</v>
      </c>
      <c r="E108" t="s">
        <v>490</v>
      </c>
      <c r="F108" t="s">
        <v>3002</v>
      </c>
      <c r="G108" t="s">
        <v>177</v>
      </c>
      <c r="H108" s="55">
        <v>3.7</v>
      </c>
      <c r="I108" t="s">
        <v>341</v>
      </c>
      <c r="J108" t="s">
        <v>98</v>
      </c>
      <c r="K108" s="56">
        <v>5.0999999999999997E-2</v>
      </c>
      <c r="L108" s="56">
        <v>2.5499999999999998E-2</v>
      </c>
      <c r="M108" s="55">
        <v>823049.65</v>
      </c>
      <c r="N108" s="55">
        <v>124.29</v>
      </c>
      <c r="O108" s="55">
        <v>1022.968409985</v>
      </c>
      <c r="P108" s="56">
        <v>5.0000000000000001E-4</v>
      </c>
      <c r="Q108" s="56">
        <v>1E-4</v>
      </c>
    </row>
    <row r="109" spans="1:17">
      <c r="A109" t="s">
        <v>4549</v>
      </c>
      <c r="B109" t="s">
        <v>2911</v>
      </c>
      <c r="C109" t="s">
        <v>3009</v>
      </c>
      <c r="D109" s="108" t="s">
        <v>4605</v>
      </c>
      <c r="E109" t="s">
        <v>490</v>
      </c>
      <c r="F109" t="s">
        <v>3010</v>
      </c>
      <c r="G109" t="s">
        <v>177</v>
      </c>
      <c r="H109" s="55">
        <v>3.72</v>
      </c>
      <c r="I109" t="s">
        <v>341</v>
      </c>
      <c r="J109" t="s">
        <v>98</v>
      </c>
      <c r="K109" s="56">
        <v>5.0999999999999997E-2</v>
      </c>
      <c r="L109" s="56">
        <v>2.2700000000000001E-2</v>
      </c>
      <c r="M109" s="55">
        <v>185635.97</v>
      </c>
      <c r="N109" s="55">
        <v>125.29</v>
      </c>
      <c r="O109" s="55">
        <v>232.58330681300001</v>
      </c>
      <c r="P109" s="56">
        <v>1E-4</v>
      </c>
      <c r="Q109" s="56">
        <v>0</v>
      </c>
    </row>
    <row r="110" spans="1:17">
      <c r="A110" t="s">
        <v>4549</v>
      </c>
      <c r="B110" t="s">
        <v>2911</v>
      </c>
      <c r="C110" t="s">
        <v>3011</v>
      </c>
      <c r="D110" s="108" t="s">
        <v>4605</v>
      </c>
      <c r="E110" t="s">
        <v>490</v>
      </c>
      <c r="F110" t="s">
        <v>3012</v>
      </c>
      <c r="G110" t="s">
        <v>177</v>
      </c>
      <c r="H110" s="55">
        <v>3.72</v>
      </c>
      <c r="I110" t="s">
        <v>341</v>
      </c>
      <c r="J110" t="s">
        <v>98</v>
      </c>
      <c r="K110" s="56">
        <v>5.0999999999999997E-2</v>
      </c>
      <c r="L110" s="56">
        <v>2.3199999999999998E-2</v>
      </c>
      <c r="M110" s="55">
        <v>163024.94</v>
      </c>
      <c r="N110" s="55">
        <v>124.07</v>
      </c>
      <c r="O110" s="55">
        <v>202.265043058</v>
      </c>
      <c r="P110" s="56">
        <v>1E-4</v>
      </c>
      <c r="Q110" s="56">
        <v>0</v>
      </c>
    </row>
    <row r="111" spans="1:17">
      <c r="A111" t="s">
        <v>4549</v>
      </c>
      <c r="B111" t="s">
        <v>2911</v>
      </c>
      <c r="C111" t="s">
        <v>3013</v>
      </c>
      <c r="D111" s="108" t="s">
        <v>4605</v>
      </c>
      <c r="E111" t="s">
        <v>490</v>
      </c>
      <c r="F111" t="s">
        <v>3014</v>
      </c>
      <c r="G111" t="s">
        <v>177</v>
      </c>
      <c r="H111" s="55">
        <v>3.67</v>
      </c>
      <c r="I111" t="s">
        <v>341</v>
      </c>
      <c r="J111" t="s">
        <v>98</v>
      </c>
      <c r="K111" s="56">
        <v>5.0999999999999997E-2</v>
      </c>
      <c r="L111" s="56">
        <v>3.2300000000000002E-2</v>
      </c>
      <c r="M111" s="55">
        <v>508259.79</v>
      </c>
      <c r="N111" s="55">
        <v>119.74</v>
      </c>
      <c r="O111" s="55">
        <v>608.59027254600005</v>
      </c>
      <c r="P111" s="56">
        <v>2.9999999999999997E-4</v>
      </c>
      <c r="Q111" s="56">
        <v>0</v>
      </c>
    </row>
    <row r="112" spans="1:17">
      <c r="A112" t="s">
        <v>4549</v>
      </c>
      <c r="B112" t="s">
        <v>2911</v>
      </c>
      <c r="C112" t="s">
        <v>3015</v>
      </c>
      <c r="D112" s="108" t="s">
        <v>4605</v>
      </c>
      <c r="E112" t="s">
        <v>490</v>
      </c>
      <c r="F112" t="s">
        <v>3016</v>
      </c>
      <c r="G112" t="s">
        <v>177</v>
      </c>
      <c r="H112" s="55">
        <v>3.67</v>
      </c>
      <c r="I112" t="s">
        <v>341</v>
      </c>
      <c r="J112" t="s">
        <v>98</v>
      </c>
      <c r="K112" s="56">
        <v>5.0999999999999997E-2</v>
      </c>
      <c r="L112" s="56">
        <v>3.2300000000000002E-2</v>
      </c>
      <c r="M112" s="55">
        <v>371898.16</v>
      </c>
      <c r="N112" s="55">
        <v>119.5</v>
      </c>
      <c r="O112" s="55">
        <v>444.41830119999997</v>
      </c>
      <c r="P112" s="56">
        <v>2.0000000000000001E-4</v>
      </c>
      <c r="Q112" s="56">
        <v>0</v>
      </c>
    </row>
    <row r="113" spans="1:17">
      <c r="A113" t="s">
        <v>4549</v>
      </c>
      <c r="B113" t="s">
        <v>2911</v>
      </c>
      <c r="C113" t="s">
        <v>3017</v>
      </c>
      <c r="D113" s="108" t="s">
        <v>4605</v>
      </c>
      <c r="E113" t="s">
        <v>490</v>
      </c>
      <c r="F113" t="s">
        <v>3018</v>
      </c>
      <c r="G113" t="s">
        <v>177</v>
      </c>
      <c r="H113" s="55">
        <v>3.71</v>
      </c>
      <c r="I113" t="s">
        <v>341</v>
      </c>
      <c r="J113" t="s">
        <v>98</v>
      </c>
      <c r="K113" s="56">
        <v>5.0999999999999997E-2</v>
      </c>
      <c r="L113" s="56">
        <v>2.3699999999999999E-2</v>
      </c>
      <c r="M113" s="55">
        <v>181335.77</v>
      </c>
      <c r="N113" s="55">
        <v>123.25</v>
      </c>
      <c r="O113" s="55">
        <v>223.496336525</v>
      </c>
      <c r="P113" s="56">
        <v>1E-4</v>
      </c>
      <c r="Q113" s="56">
        <v>0</v>
      </c>
    </row>
    <row r="114" spans="1:17">
      <c r="A114" t="s">
        <v>4549</v>
      </c>
      <c r="B114" t="s">
        <v>2911</v>
      </c>
      <c r="C114" t="s">
        <v>2985</v>
      </c>
      <c r="D114" s="108" t="s">
        <v>4605</v>
      </c>
      <c r="E114" t="s">
        <v>490</v>
      </c>
      <c r="F114" t="s">
        <v>2986</v>
      </c>
      <c r="G114" t="s">
        <v>177</v>
      </c>
      <c r="H114" s="55">
        <v>3.71</v>
      </c>
      <c r="I114" t="s">
        <v>341</v>
      </c>
      <c r="J114" t="s">
        <v>98</v>
      </c>
      <c r="K114" s="56">
        <v>5.0999999999999997E-2</v>
      </c>
      <c r="L114" s="56">
        <v>2.3900000000000001E-2</v>
      </c>
      <c r="M114" s="55">
        <v>46831.69</v>
      </c>
      <c r="N114" s="55">
        <v>122.81</v>
      </c>
      <c r="O114" s="55">
        <v>57.513998489000002</v>
      </c>
      <c r="P114" s="56">
        <v>0</v>
      </c>
      <c r="Q114" s="56">
        <v>0</v>
      </c>
    </row>
    <row r="115" spans="1:17">
      <c r="A115" t="s">
        <v>4549</v>
      </c>
      <c r="B115" t="s">
        <v>2911</v>
      </c>
      <c r="C115" t="s">
        <v>2987</v>
      </c>
      <c r="D115" s="108" t="s">
        <v>4605</v>
      </c>
      <c r="E115" t="s">
        <v>490</v>
      </c>
      <c r="F115" t="s">
        <v>2988</v>
      </c>
      <c r="G115" t="s">
        <v>177</v>
      </c>
      <c r="H115" s="55">
        <v>3.7</v>
      </c>
      <c r="I115" t="s">
        <v>341</v>
      </c>
      <c r="J115" t="s">
        <v>98</v>
      </c>
      <c r="K115" s="56">
        <v>5.0999999999999997E-2</v>
      </c>
      <c r="L115" s="56">
        <v>2.5600000000000001E-2</v>
      </c>
      <c r="M115" s="55">
        <v>532793.43000000005</v>
      </c>
      <c r="N115" s="55">
        <v>122.53</v>
      </c>
      <c r="O115" s="55">
        <v>652.83178977900002</v>
      </c>
      <c r="P115" s="56">
        <v>2.9999999999999997E-4</v>
      </c>
      <c r="Q115" s="56">
        <v>0</v>
      </c>
    </row>
    <row r="116" spans="1:17">
      <c r="A116" t="s">
        <v>4549</v>
      </c>
      <c r="B116" t="s">
        <v>2911</v>
      </c>
      <c r="C116" t="s">
        <v>2989</v>
      </c>
      <c r="D116" s="108" t="s">
        <v>4605</v>
      </c>
      <c r="E116" t="s">
        <v>490</v>
      </c>
      <c r="F116" t="s">
        <v>2990</v>
      </c>
      <c r="G116" t="s">
        <v>177</v>
      </c>
      <c r="H116" s="55">
        <v>3.71</v>
      </c>
      <c r="I116" t="s">
        <v>341</v>
      </c>
      <c r="J116" t="s">
        <v>98</v>
      </c>
      <c r="K116" s="56">
        <v>5.0999999999999997E-2</v>
      </c>
      <c r="L116" s="56">
        <v>2.5499999999999998E-2</v>
      </c>
      <c r="M116" s="55">
        <v>103052.79</v>
      </c>
      <c r="N116" s="55">
        <v>122.43</v>
      </c>
      <c r="O116" s="55">
        <v>126.167530797</v>
      </c>
      <c r="P116" s="56">
        <v>1E-4</v>
      </c>
      <c r="Q116" s="56">
        <v>0</v>
      </c>
    </row>
    <row r="117" spans="1:17">
      <c r="A117" t="s">
        <v>4549</v>
      </c>
      <c r="B117" t="s">
        <v>2911</v>
      </c>
      <c r="C117" t="s">
        <v>2991</v>
      </c>
      <c r="D117" s="108" t="s">
        <v>4605</v>
      </c>
      <c r="E117" t="s">
        <v>490</v>
      </c>
      <c r="F117" t="s">
        <v>2992</v>
      </c>
      <c r="G117" t="s">
        <v>177</v>
      </c>
      <c r="H117" s="55">
        <v>3.71</v>
      </c>
      <c r="I117" t="s">
        <v>341</v>
      </c>
      <c r="J117" t="s">
        <v>98</v>
      </c>
      <c r="K117" s="56">
        <v>5.0999999999999997E-2</v>
      </c>
      <c r="L117" s="56">
        <v>2.5499999999999998E-2</v>
      </c>
      <c r="M117" s="55">
        <v>99188.27</v>
      </c>
      <c r="N117" s="55">
        <v>123.16</v>
      </c>
      <c r="O117" s="55">
        <v>122.160273332</v>
      </c>
      <c r="P117" s="56">
        <v>1E-4</v>
      </c>
      <c r="Q117" s="56">
        <v>0</v>
      </c>
    </row>
    <row r="118" spans="1:17">
      <c r="A118" t="s">
        <v>4549</v>
      </c>
      <c r="B118" t="s">
        <v>2911</v>
      </c>
      <c r="C118" t="s">
        <v>2993</v>
      </c>
      <c r="D118" s="108" t="s">
        <v>4605</v>
      </c>
      <c r="E118" t="s">
        <v>490</v>
      </c>
      <c r="F118" t="s">
        <v>2994</v>
      </c>
      <c r="G118" t="s">
        <v>177</v>
      </c>
      <c r="H118" s="55">
        <v>3.7</v>
      </c>
      <c r="I118" t="s">
        <v>341</v>
      </c>
      <c r="J118" t="s">
        <v>98</v>
      </c>
      <c r="K118" s="56">
        <v>5.0999999999999997E-2</v>
      </c>
      <c r="L118" s="56">
        <v>2.5499999999999998E-2</v>
      </c>
      <c r="M118" s="55">
        <v>197536.48</v>
      </c>
      <c r="N118" s="55">
        <v>123.39</v>
      </c>
      <c r="O118" s="55">
        <v>243.740262672</v>
      </c>
      <c r="P118" s="56">
        <v>1E-4</v>
      </c>
      <c r="Q118" s="56">
        <v>0</v>
      </c>
    </row>
    <row r="119" spans="1:17">
      <c r="A119" t="s">
        <v>4549</v>
      </c>
      <c r="B119" t="s">
        <v>2911</v>
      </c>
      <c r="C119" t="s">
        <v>2995</v>
      </c>
      <c r="D119" s="108" t="s">
        <v>4605</v>
      </c>
      <c r="E119" t="s">
        <v>490</v>
      </c>
      <c r="F119" t="s">
        <v>2996</v>
      </c>
      <c r="G119" t="s">
        <v>177</v>
      </c>
      <c r="H119" s="55">
        <v>3.7</v>
      </c>
      <c r="I119" t="s">
        <v>341</v>
      </c>
      <c r="J119" t="s">
        <v>98</v>
      </c>
      <c r="K119" s="56">
        <v>5.0999999999999997E-2</v>
      </c>
      <c r="L119" s="56">
        <v>2.5499999999999998E-2</v>
      </c>
      <c r="M119" s="55">
        <v>124362.45</v>
      </c>
      <c r="N119" s="55">
        <v>122.91</v>
      </c>
      <c r="O119" s="55">
        <v>152.85388729499999</v>
      </c>
      <c r="P119" s="56">
        <v>1E-4</v>
      </c>
      <c r="Q119" s="56">
        <v>0</v>
      </c>
    </row>
    <row r="120" spans="1:17">
      <c r="A120" t="s">
        <v>4549</v>
      </c>
      <c r="B120" t="s">
        <v>2911</v>
      </c>
      <c r="C120" t="s">
        <v>2997</v>
      </c>
      <c r="D120" s="108" t="s">
        <v>4605</v>
      </c>
      <c r="E120" t="s">
        <v>490</v>
      </c>
      <c r="F120" t="s">
        <v>2998</v>
      </c>
      <c r="G120" t="s">
        <v>177</v>
      </c>
      <c r="H120" s="55">
        <v>3.71</v>
      </c>
      <c r="I120" t="s">
        <v>341</v>
      </c>
      <c r="J120" t="s">
        <v>98</v>
      </c>
      <c r="K120" s="56">
        <v>5.0999999999999997E-2</v>
      </c>
      <c r="L120" s="56">
        <v>2.5499999999999998E-2</v>
      </c>
      <c r="M120" s="55">
        <v>69923.27</v>
      </c>
      <c r="N120" s="55">
        <v>122.8</v>
      </c>
      <c r="O120" s="55">
        <v>85.865775560000003</v>
      </c>
      <c r="P120" s="56">
        <v>0</v>
      </c>
      <c r="Q120" s="56">
        <v>0</v>
      </c>
    </row>
    <row r="121" spans="1:17">
      <c r="A121" t="s">
        <v>4549</v>
      </c>
      <c r="B121" t="s">
        <v>2911</v>
      </c>
      <c r="C121" t="s">
        <v>2999</v>
      </c>
      <c r="D121" s="108" t="s">
        <v>4605</v>
      </c>
      <c r="E121" t="s">
        <v>490</v>
      </c>
      <c r="F121" t="s">
        <v>3000</v>
      </c>
      <c r="G121" t="s">
        <v>177</v>
      </c>
      <c r="H121" s="55">
        <v>3.71</v>
      </c>
      <c r="I121" t="s">
        <v>341</v>
      </c>
      <c r="J121" t="s">
        <v>98</v>
      </c>
      <c r="K121" s="56">
        <v>5.0999999999999997E-2</v>
      </c>
      <c r="L121" s="56">
        <v>2.5499999999999998E-2</v>
      </c>
      <c r="M121" s="55">
        <v>207873.68</v>
      </c>
      <c r="N121" s="55">
        <v>122.44</v>
      </c>
      <c r="O121" s="55">
        <v>254.52053379200001</v>
      </c>
      <c r="P121" s="56">
        <v>1E-4</v>
      </c>
      <c r="Q121" s="56">
        <v>0</v>
      </c>
    </row>
    <row r="122" spans="1:17">
      <c r="A122" t="s">
        <v>4549</v>
      </c>
      <c r="B122" t="s">
        <v>2911</v>
      </c>
      <c r="C122" t="s">
        <v>3019</v>
      </c>
      <c r="D122" s="108" t="s">
        <v>4605</v>
      </c>
      <c r="E122" t="s">
        <v>490</v>
      </c>
      <c r="F122" t="s">
        <v>3020</v>
      </c>
      <c r="G122" t="s">
        <v>177</v>
      </c>
      <c r="H122" s="55">
        <v>3.71</v>
      </c>
      <c r="I122" t="s">
        <v>341</v>
      </c>
      <c r="J122" t="s">
        <v>98</v>
      </c>
      <c r="K122" s="56">
        <v>5.0999999999999997E-2</v>
      </c>
      <c r="L122" s="56">
        <v>2.5499999999999998E-2</v>
      </c>
      <c r="M122" s="55">
        <v>81590.14</v>
      </c>
      <c r="N122" s="55">
        <v>122.44</v>
      </c>
      <c r="O122" s="55">
        <v>99.898967416000005</v>
      </c>
      <c r="P122" s="56">
        <v>0</v>
      </c>
      <c r="Q122" s="56">
        <v>0</v>
      </c>
    </row>
    <row r="123" spans="1:17">
      <c r="A123" t="s">
        <v>4549</v>
      </c>
      <c r="B123" t="s">
        <v>2911</v>
      </c>
      <c r="C123" t="s">
        <v>3021</v>
      </c>
      <c r="D123" s="108" t="s">
        <v>4605</v>
      </c>
      <c r="E123" t="s">
        <v>490</v>
      </c>
      <c r="F123" t="s">
        <v>3022</v>
      </c>
      <c r="G123" t="s">
        <v>177</v>
      </c>
      <c r="H123" s="55">
        <v>3.71</v>
      </c>
      <c r="I123" t="s">
        <v>341</v>
      </c>
      <c r="J123" t="s">
        <v>98</v>
      </c>
      <c r="K123" s="56">
        <v>5.0999999999999997E-2</v>
      </c>
      <c r="L123" s="56">
        <v>2.5499999999999998E-2</v>
      </c>
      <c r="M123" s="55">
        <v>543103.76</v>
      </c>
      <c r="N123" s="55">
        <v>122.68</v>
      </c>
      <c r="O123" s="55">
        <v>666.27969276800002</v>
      </c>
      <c r="P123" s="56">
        <v>2.9999999999999997E-4</v>
      </c>
      <c r="Q123" s="56">
        <v>0</v>
      </c>
    </row>
    <row r="124" spans="1:17">
      <c r="A124" t="s">
        <v>4549</v>
      </c>
      <c r="B124" t="s">
        <v>2911</v>
      </c>
      <c r="C124" t="s">
        <v>3023</v>
      </c>
      <c r="D124" s="108" t="s">
        <v>4605</v>
      </c>
      <c r="E124" t="s">
        <v>490</v>
      </c>
      <c r="F124" t="s">
        <v>3024</v>
      </c>
      <c r="G124" t="s">
        <v>177</v>
      </c>
      <c r="H124" s="55">
        <v>3.7</v>
      </c>
      <c r="I124" t="s">
        <v>341</v>
      </c>
      <c r="J124" t="s">
        <v>98</v>
      </c>
      <c r="K124" s="56">
        <v>5.0999999999999997E-2</v>
      </c>
      <c r="L124" s="56">
        <v>2.5600000000000001E-2</v>
      </c>
      <c r="M124" s="55">
        <v>1060904.67</v>
      </c>
      <c r="N124" s="55">
        <v>123.76</v>
      </c>
      <c r="O124" s="55">
        <v>1312.9756195919999</v>
      </c>
      <c r="P124" s="56">
        <v>5.9999999999999995E-4</v>
      </c>
      <c r="Q124" s="56">
        <v>1E-4</v>
      </c>
    </row>
    <row r="125" spans="1:17">
      <c r="A125" t="s">
        <v>4549</v>
      </c>
      <c r="B125" t="s">
        <v>2911</v>
      </c>
      <c r="C125" t="s">
        <v>2981</v>
      </c>
      <c r="D125" s="108" t="s">
        <v>4605</v>
      </c>
      <c r="E125" t="s">
        <v>490</v>
      </c>
      <c r="F125" t="s">
        <v>2982</v>
      </c>
      <c r="G125" t="s">
        <v>177</v>
      </c>
      <c r="H125" s="55">
        <v>3.72</v>
      </c>
      <c r="I125" t="s">
        <v>341</v>
      </c>
      <c r="J125" t="s">
        <v>98</v>
      </c>
      <c r="K125" s="56">
        <v>5.0999999999999997E-2</v>
      </c>
      <c r="L125" s="56">
        <v>2.2599999999999999E-2</v>
      </c>
      <c r="M125" s="55">
        <v>112682.63</v>
      </c>
      <c r="N125" s="55">
        <v>125.43</v>
      </c>
      <c r="O125" s="55">
        <v>141.33782280899999</v>
      </c>
      <c r="P125" s="56">
        <v>1E-4</v>
      </c>
      <c r="Q125" s="56">
        <v>0</v>
      </c>
    </row>
    <row r="126" spans="1:17">
      <c r="A126" t="s">
        <v>4549</v>
      </c>
      <c r="B126" t="s">
        <v>2911</v>
      </c>
      <c r="C126" t="s">
        <v>3025</v>
      </c>
      <c r="D126" s="108" t="s">
        <v>4605</v>
      </c>
      <c r="E126" t="s">
        <v>490</v>
      </c>
      <c r="F126" t="s">
        <v>3026</v>
      </c>
      <c r="G126" t="s">
        <v>177</v>
      </c>
      <c r="H126" s="55">
        <v>3.7</v>
      </c>
      <c r="I126" t="s">
        <v>341</v>
      </c>
      <c r="J126" t="s">
        <v>98</v>
      </c>
      <c r="K126" s="56">
        <v>5.0999999999999997E-2</v>
      </c>
      <c r="L126" s="56">
        <v>2.5600000000000001E-2</v>
      </c>
      <c r="M126" s="55">
        <v>1294928.49</v>
      </c>
      <c r="N126" s="55">
        <v>124.26</v>
      </c>
      <c r="O126" s="55">
        <v>1609.0781416740001</v>
      </c>
      <c r="P126" s="56">
        <v>8.0000000000000004E-4</v>
      </c>
      <c r="Q126" s="56">
        <v>1E-4</v>
      </c>
    </row>
    <row r="127" spans="1:17">
      <c r="A127" t="s">
        <v>4549</v>
      </c>
      <c r="B127" t="s">
        <v>2911</v>
      </c>
      <c r="C127" t="s">
        <v>3052</v>
      </c>
      <c r="D127" s="108" t="s">
        <v>4605</v>
      </c>
      <c r="E127" t="s">
        <v>490</v>
      </c>
      <c r="F127" t="s">
        <v>3053</v>
      </c>
      <c r="G127" t="s">
        <v>177</v>
      </c>
      <c r="H127" s="55">
        <v>3.7</v>
      </c>
      <c r="I127" t="s">
        <v>341</v>
      </c>
      <c r="J127" t="s">
        <v>98</v>
      </c>
      <c r="K127" s="56">
        <v>5.1900000000000002E-2</v>
      </c>
      <c r="L127" s="56">
        <v>2.5499999999999998E-2</v>
      </c>
      <c r="M127" s="55">
        <v>255787.44</v>
      </c>
      <c r="N127" s="55">
        <v>126.96</v>
      </c>
      <c r="O127" s="55">
        <v>324.74773382400002</v>
      </c>
      <c r="P127" s="56">
        <v>2.0000000000000001E-4</v>
      </c>
      <c r="Q127" s="56">
        <v>0</v>
      </c>
    </row>
    <row r="128" spans="1:17">
      <c r="A128" t="s">
        <v>4549</v>
      </c>
      <c r="B128" t="s">
        <v>2911</v>
      </c>
      <c r="C128" t="s">
        <v>3038</v>
      </c>
      <c r="D128" s="108" t="s">
        <v>4605</v>
      </c>
      <c r="E128" t="s">
        <v>490</v>
      </c>
      <c r="F128" t="s">
        <v>3039</v>
      </c>
      <c r="G128" t="s">
        <v>177</v>
      </c>
      <c r="H128" s="55">
        <v>3.72</v>
      </c>
      <c r="I128" t="s">
        <v>341</v>
      </c>
      <c r="J128" t="s">
        <v>98</v>
      </c>
      <c r="K128" s="56">
        <v>5.0999999999999997E-2</v>
      </c>
      <c r="L128" s="56">
        <v>2.2599999999999999E-2</v>
      </c>
      <c r="M128" s="55">
        <v>6565861.8799999999</v>
      </c>
      <c r="N128" s="55">
        <v>130.84</v>
      </c>
      <c r="O128" s="55">
        <v>8590.7736837920002</v>
      </c>
      <c r="P128" s="56">
        <v>4.1999999999999997E-3</v>
      </c>
      <c r="Q128" s="56">
        <v>5.0000000000000001E-4</v>
      </c>
    </row>
    <row r="129" spans="1:17">
      <c r="A129" t="s">
        <v>4550</v>
      </c>
      <c r="B129" t="s">
        <v>2865</v>
      </c>
      <c r="C129" t="s">
        <v>3031</v>
      </c>
      <c r="D129" s="108" t="s">
        <v>4605</v>
      </c>
      <c r="E129" t="s">
        <v>503</v>
      </c>
      <c r="F129" t="s">
        <v>3032</v>
      </c>
      <c r="G129" t="s">
        <v>127</v>
      </c>
      <c r="H129" s="55">
        <v>2.84</v>
      </c>
      <c r="I129" t="s">
        <v>361</v>
      </c>
      <c r="J129" t="s">
        <v>98</v>
      </c>
      <c r="K129" s="56">
        <v>0.05</v>
      </c>
      <c r="L129" s="56">
        <v>2.0400000000000001E-2</v>
      </c>
      <c r="M129" s="55">
        <v>2160026.7400000002</v>
      </c>
      <c r="N129" s="55">
        <v>122.33</v>
      </c>
      <c r="O129" s="55">
        <v>2642.3607110419998</v>
      </c>
      <c r="P129" s="56">
        <v>1.2999999999999999E-3</v>
      </c>
      <c r="Q129" s="56">
        <v>2.0000000000000001E-4</v>
      </c>
    </row>
    <row r="130" spans="1:17">
      <c r="A130" t="s">
        <v>4550</v>
      </c>
      <c r="B130" t="s">
        <v>2865</v>
      </c>
      <c r="C130" t="s">
        <v>3033</v>
      </c>
      <c r="D130" s="108" t="s">
        <v>4605</v>
      </c>
      <c r="E130" t="s">
        <v>503</v>
      </c>
      <c r="F130" t="s">
        <v>3032</v>
      </c>
      <c r="G130" t="s">
        <v>127</v>
      </c>
      <c r="H130" s="55">
        <v>2.84</v>
      </c>
      <c r="I130" t="s">
        <v>361</v>
      </c>
      <c r="J130" t="s">
        <v>98</v>
      </c>
      <c r="K130" s="56">
        <v>0.05</v>
      </c>
      <c r="L130" s="56">
        <v>2.0400000000000001E-2</v>
      </c>
      <c r="M130" s="55">
        <v>694707.53</v>
      </c>
      <c r="N130" s="55">
        <v>122.33</v>
      </c>
      <c r="O130" s="55">
        <v>849.83572144899995</v>
      </c>
      <c r="P130" s="56">
        <v>4.0000000000000002E-4</v>
      </c>
      <c r="Q130" s="56">
        <v>1E-4</v>
      </c>
    </row>
    <row r="131" spans="1:17">
      <c r="A131" t="s">
        <v>4550</v>
      </c>
      <c r="B131" t="s">
        <v>2865</v>
      </c>
      <c r="C131" t="s">
        <v>3082</v>
      </c>
      <c r="D131" s="108" t="s">
        <v>4605</v>
      </c>
      <c r="E131" t="s">
        <v>503</v>
      </c>
      <c r="F131" t="s">
        <v>3083</v>
      </c>
      <c r="G131" t="s">
        <v>127</v>
      </c>
      <c r="H131" s="55">
        <v>1.61</v>
      </c>
      <c r="I131" t="s">
        <v>361</v>
      </c>
      <c r="J131" t="s">
        <v>98</v>
      </c>
      <c r="K131" s="56">
        <v>5.7000000000000002E-2</v>
      </c>
      <c r="L131" s="56">
        <v>2.0199999999999999E-2</v>
      </c>
      <c r="M131" s="55">
        <v>1418248.6</v>
      </c>
      <c r="N131" s="55">
        <v>125.54</v>
      </c>
      <c r="O131" s="55">
        <v>1780.4692924399999</v>
      </c>
      <c r="P131" s="56">
        <v>8.9999999999999998E-4</v>
      </c>
      <c r="Q131" s="56">
        <v>1E-4</v>
      </c>
    </row>
    <row r="132" spans="1:17">
      <c r="A132" t="s">
        <v>4550</v>
      </c>
      <c r="B132" t="s">
        <v>2865</v>
      </c>
      <c r="C132" t="s">
        <v>2980</v>
      </c>
      <c r="D132" s="108" t="s">
        <v>4605</v>
      </c>
      <c r="E132" t="s">
        <v>503</v>
      </c>
      <c r="F132" t="s">
        <v>421</v>
      </c>
      <c r="G132" t="s">
        <v>127</v>
      </c>
      <c r="H132" s="55">
        <v>6.78</v>
      </c>
      <c r="I132" t="s">
        <v>361</v>
      </c>
      <c r="J132" t="s">
        <v>98</v>
      </c>
      <c r="K132" s="56">
        <v>4.1000000000000002E-2</v>
      </c>
      <c r="L132" s="56">
        <v>2.9499999999999998E-2</v>
      </c>
      <c r="M132" s="55">
        <v>2560838.9</v>
      </c>
      <c r="N132" s="55">
        <v>121.36</v>
      </c>
      <c r="O132" s="55">
        <v>3107.83408904</v>
      </c>
      <c r="P132" s="56">
        <v>1.5E-3</v>
      </c>
      <c r="Q132" s="56">
        <v>2.0000000000000001E-4</v>
      </c>
    </row>
    <row r="133" spans="1:17">
      <c r="A133" t="s">
        <v>4550</v>
      </c>
      <c r="B133" t="s">
        <v>2865</v>
      </c>
      <c r="C133" t="s">
        <v>3034</v>
      </c>
      <c r="D133" s="108" t="s">
        <v>4605</v>
      </c>
      <c r="E133" t="s">
        <v>503</v>
      </c>
      <c r="F133" t="s">
        <v>3035</v>
      </c>
      <c r="G133" t="s">
        <v>127</v>
      </c>
      <c r="H133" s="55">
        <v>5.1100000000000003</v>
      </c>
      <c r="I133" t="s">
        <v>361</v>
      </c>
      <c r="J133" t="s">
        <v>98</v>
      </c>
      <c r="K133" s="56">
        <v>0.05</v>
      </c>
      <c r="L133" s="56">
        <v>2.6100000000000002E-2</v>
      </c>
      <c r="M133" s="55">
        <v>2770337.54</v>
      </c>
      <c r="N133" s="55">
        <v>125.93</v>
      </c>
      <c r="O133" s="55">
        <v>3488.6860641220001</v>
      </c>
      <c r="P133" s="56">
        <v>1.6999999999999999E-3</v>
      </c>
      <c r="Q133" s="56">
        <v>2.0000000000000001E-4</v>
      </c>
    </row>
    <row r="134" spans="1:17">
      <c r="A134" t="s">
        <v>4550</v>
      </c>
      <c r="B134" t="s">
        <v>2865</v>
      </c>
      <c r="C134" t="s">
        <v>3036</v>
      </c>
      <c r="D134" s="108" t="s">
        <v>4605</v>
      </c>
      <c r="E134" t="s">
        <v>503</v>
      </c>
      <c r="F134" t="s">
        <v>3037</v>
      </c>
      <c r="G134" t="s">
        <v>127</v>
      </c>
      <c r="H134" s="55">
        <v>6.82</v>
      </c>
      <c r="I134" t="s">
        <v>361</v>
      </c>
      <c r="J134" t="s">
        <v>98</v>
      </c>
      <c r="K134" s="56">
        <v>4.1000000000000002E-2</v>
      </c>
      <c r="L134" s="56">
        <v>2.7099999999999999E-2</v>
      </c>
      <c r="M134" s="55">
        <v>8629595.4700000007</v>
      </c>
      <c r="N134" s="55">
        <v>122.83</v>
      </c>
      <c r="O134" s="55">
        <v>10599.732115801</v>
      </c>
      <c r="P134" s="56">
        <v>5.1999999999999998E-3</v>
      </c>
      <c r="Q134" s="56">
        <v>5.9999999999999995E-4</v>
      </c>
    </row>
    <row r="135" spans="1:17">
      <c r="A135" t="s">
        <v>4550</v>
      </c>
      <c r="B135" t="s">
        <v>2865</v>
      </c>
      <c r="C135" t="s">
        <v>2979</v>
      </c>
      <c r="D135" s="108" t="s">
        <v>4605</v>
      </c>
      <c r="E135" t="s">
        <v>503</v>
      </c>
      <c r="F135" t="s">
        <v>223</v>
      </c>
      <c r="G135" t="s">
        <v>127</v>
      </c>
      <c r="H135" s="55">
        <v>12.25</v>
      </c>
      <c r="I135" t="s">
        <v>361</v>
      </c>
      <c r="J135" t="s">
        <v>98</v>
      </c>
      <c r="K135" s="56">
        <v>2.1499999999999998E-2</v>
      </c>
      <c r="L135" s="56">
        <v>4.07E-2</v>
      </c>
      <c r="M135" s="55">
        <v>12309208.18</v>
      </c>
      <c r="N135" s="55">
        <v>88.6</v>
      </c>
      <c r="O135" s="55">
        <v>10905.958447479999</v>
      </c>
      <c r="P135" s="56">
        <v>5.4000000000000003E-3</v>
      </c>
      <c r="Q135" s="56">
        <v>6.9999999999999999E-4</v>
      </c>
    </row>
    <row r="136" spans="1:17">
      <c r="A136" t="s">
        <v>4551</v>
      </c>
      <c r="B136" t="s">
        <v>2911</v>
      </c>
      <c r="C136" t="s">
        <v>3065</v>
      </c>
      <c r="D136" s="108" t="s">
        <v>4605</v>
      </c>
      <c r="E136" t="s">
        <v>503</v>
      </c>
      <c r="F136" t="s">
        <v>290</v>
      </c>
      <c r="G136" t="s">
        <v>127</v>
      </c>
      <c r="H136" s="55">
        <v>4.25</v>
      </c>
      <c r="I136" t="s">
        <v>698</v>
      </c>
      <c r="J136" t="s">
        <v>98</v>
      </c>
      <c r="K136" s="56">
        <v>5.3499999999999999E-2</v>
      </c>
      <c r="L136" s="56">
        <v>2.5100000000000001E-2</v>
      </c>
      <c r="M136" s="55">
        <v>150866.29999999999</v>
      </c>
      <c r="N136" s="55">
        <v>127.33</v>
      </c>
      <c r="O136" s="55">
        <v>192.09805979000001</v>
      </c>
      <c r="P136" s="56">
        <v>1E-4</v>
      </c>
      <c r="Q136" s="56">
        <v>0</v>
      </c>
    </row>
    <row r="137" spans="1:17">
      <c r="A137" t="s">
        <v>4551</v>
      </c>
      <c r="B137" t="s">
        <v>2911</v>
      </c>
      <c r="C137" t="s">
        <v>3067</v>
      </c>
      <c r="D137" s="108" t="s">
        <v>4605</v>
      </c>
      <c r="E137" t="s">
        <v>503</v>
      </c>
      <c r="F137" t="s">
        <v>290</v>
      </c>
      <c r="G137" t="s">
        <v>127</v>
      </c>
      <c r="H137" s="55">
        <v>4.25</v>
      </c>
      <c r="I137" t="s">
        <v>698</v>
      </c>
      <c r="J137" t="s">
        <v>98</v>
      </c>
      <c r="K137" s="56">
        <v>5.3499999999999999E-2</v>
      </c>
      <c r="L137" s="56">
        <v>2.5100000000000001E-2</v>
      </c>
      <c r="M137" s="55">
        <v>192773.58</v>
      </c>
      <c r="N137" s="55">
        <v>127.33</v>
      </c>
      <c r="O137" s="55">
        <v>245.45859941399999</v>
      </c>
      <c r="P137" s="56">
        <v>1E-4</v>
      </c>
      <c r="Q137" s="56">
        <v>0</v>
      </c>
    </row>
    <row r="138" spans="1:17">
      <c r="A138" t="s">
        <v>4551</v>
      </c>
      <c r="B138" t="s">
        <v>2911</v>
      </c>
      <c r="C138" t="s">
        <v>3068</v>
      </c>
      <c r="D138" s="108" t="s">
        <v>4605</v>
      </c>
      <c r="E138" t="s">
        <v>503</v>
      </c>
      <c r="F138" t="s">
        <v>3062</v>
      </c>
      <c r="G138" t="s">
        <v>127</v>
      </c>
      <c r="H138" s="55">
        <v>4.29</v>
      </c>
      <c r="I138" t="s">
        <v>698</v>
      </c>
      <c r="J138" t="s">
        <v>98</v>
      </c>
      <c r="K138" s="56">
        <v>5.3499999999999999E-2</v>
      </c>
      <c r="L138" s="56">
        <v>1.9400000000000001E-2</v>
      </c>
      <c r="M138" s="55">
        <v>1281600.98</v>
      </c>
      <c r="N138" s="55">
        <v>132.38</v>
      </c>
      <c r="O138" s="55">
        <v>1696.5833773239999</v>
      </c>
      <c r="P138" s="56">
        <v>8.0000000000000004E-4</v>
      </c>
      <c r="Q138" s="56">
        <v>1E-4</v>
      </c>
    </row>
    <row r="139" spans="1:17">
      <c r="A139" t="s">
        <v>4551</v>
      </c>
      <c r="B139" t="s">
        <v>2911</v>
      </c>
      <c r="C139" t="s">
        <v>3069</v>
      </c>
      <c r="D139" s="108" t="s">
        <v>4605</v>
      </c>
      <c r="E139" t="s">
        <v>503</v>
      </c>
      <c r="F139" t="s">
        <v>290</v>
      </c>
      <c r="G139" t="s">
        <v>127</v>
      </c>
      <c r="H139" s="55">
        <v>4.25</v>
      </c>
      <c r="I139" t="s">
        <v>698</v>
      </c>
      <c r="J139" t="s">
        <v>98</v>
      </c>
      <c r="K139" s="56">
        <v>5.3499999999999999E-2</v>
      </c>
      <c r="L139" s="56">
        <v>2.5100000000000001E-2</v>
      </c>
      <c r="M139" s="55">
        <v>226299.42</v>
      </c>
      <c r="N139" s="55">
        <v>127.33</v>
      </c>
      <c r="O139" s="55">
        <v>288.14705148600001</v>
      </c>
      <c r="P139" s="56">
        <v>1E-4</v>
      </c>
      <c r="Q139" s="56">
        <v>0</v>
      </c>
    </row>
    <row r="140" spans="1:17">
      <c r="A140" t="s">
        <v>4551</v>
      </c>
      <c r="B140" t="s">
        <v>2911</v>
      </c>
      <c r="C140" t="s">
        <v>3070</v>
      </c>
      <c r="D140" s="108" t="s">
        <v>4605</v>
      </c>
      <c r="E140" t="s">
        <v>503</v>
      </c>
      <c r="F140" t="s">
        <v>3062</v>
      </c>
      <c r="G140" t="s">
        <v>127</v>
      </c>
      <c r="H140" s="55">
        <v>4.29</v>
      </c>
      <c r="I140" t="s">
        <v>698</v>
      </c>
      <c r="J140" t="s">
        <v>98</v>
      </c>
      <c r="K140" s="56">
        <v>5.3499999999999999E-2</v>
      </c>
      <c r="L140" s="56">
        <v>1.9400000000000001E-2</v>
      </c>
      <c r="M140" s="55">
        <v>923187.15</v>
      </c>
      <c r="N140" s="55">
        <v>132.38</v>
      </c>
      <c r="O140" s="55">
        <v>1222.11514917</v>
      </c>
      <c r="P140" s="56">
        <v>5.9999999999999995E-4</v>
      </c>
      <c r="Q140" s="56">
        <v>1E-4</v>
      </c>
    </row>
    <row r="141" spans="1:17">
      <c r="A141" t="s">
        <v>4551</v>
      </c>
      <c r="B141" t="s">
        <v>2911</v>
      </c>
      <c r="C141" t="s">
        <v>3071</v>
      </c>
      <c r="D141" s="108" t="s">
        <v>4605</v>
      </c>
      <c r="E141" t="s">
        <v>503</v>
      </c>
      <c r="F141" t="s">
        <v>290</v>
      </c>
      <c r="G141" t="s">
        <v>127</v>
      </c>
      <c r="H141" s="55">
        <v>4.25</v>
      </c>
      <c r="I141" t="s">
        <v>698</v>
      </c>
      <c r="J141" t="s">
        <v>98</v>
      </c>
      <c r="K141" s="56">
        <v>5.3499999999999999E-2</v>
      </c>
      <c r="L141" s="56">
        <v>2.5100000000000001E-2</v>
      </c>
      <c r="M141" s="55">
        <v>184349.86</v>
      </c>
      <c r="N141" s="55">
        <v>127.33</v>
      </c>
      <c r="O141" s="55">
        <v>234.73267673800001</v>
      </c>
      <c r="P141" s="56">
        <v>1E-4</v>
      </c>
      <c r="Q141" s="56">
        <v>0</v>
      </c>
    </row>
    <row r="142" spans="1:17">
      <c r="A142" t="s">
        <v>4551</v>
      </c>
      <c r="B142" t="s">
        <v>2911</v>
      </c>
      <c r="C142" t="s">
        <v>3061</v>
      </c>
      <c r="D142" s="108" t="s">
        <v>4605</v>
      </c>
      <c r="E142" t="s">
        <v>503</v>
      </c>
      <c r="F142" t="s">
        <v>3062</v>
      </c>
      <c r="G142" t="s">
        <v>127</v>
      </c>
      <c r="H142" s="55">
        <v>4.29</v>
      </c>
      <c r="I142" t="s">
        <v>698</v>
      </c>
      <c r="J142" t="s">
        <v>98</v>
      </c>
      <c r="K142" s="56">
        <v>5.3499999999999999E-2</v>
      </c>
      <c r="L142" s="56">
        <v>1.9400000000000001E-2</v>
      </c>
      <c r="M142" s="55">
        <v>1108729.69</v>
      </c>
      <c r="N142" s="55">
        <v>132.38</v>
      </c>
      <c r="O142" s="55">
        <v>1467.736363622</v>
      </c>
      <c r="P142" s="56">
        <v>6.9999999999999999E-4</v>
      </c>
      <c r="Q142" s="56">
        <v>1E-4</v>
      </c>
    </row>
    <row r="143" spans="1:17">
      <c r="A143" t="s">
        <v>4551</v>
      </c>
      <c r="B143" t="s">
        <v>2911</v>
      </c>
      <c r="C143" t="s">
        <v>3063</v>
      </c>
      <c r="D143" s="108" t="s">
        <v>4605</v>
      </c>
      <c r="E143" t="s">
        <v>503</v>
      </c>
      <c r="F143" t="s">
        <v>290</v>
      </c>
      <c r="G143" t="s">
        <v>127</v>
      </c>
      <c r="H143" s="55">
        <v>4.25</v>
      </c>
      <c r="I143" t="s">
        <v>698</v>
      </c>
      <c r="J143" t="s">
        <v>98</v>
      </c>
      <c r="K143" s="56">
        <v>5.3499999999999999E-2</v>
      </c>
      <c r="L143" s="56">
        <v>2.5100000000000001E-2</v>
      </c>
      <c r="M143" s="55">
        <v>192773.59</v>
      </c>
      <c r="N143" s="55">
        <v>127.33</v>
      </c>
      <c r="O143" s="55">
        <v>245.458612147</v>
      </c>
      <c r="P143" s="56">
        <v>1E-4</v>
      </c>
      <c r="Q143" s="56">
        <v>0</v>
      </c>
    </row>
    <row r="144" spans="1:17">
      <c r="A144" t="s">
        <v>4551</v>
      </c>
      <c r="B144" t="s">
        <v>2911</v>
      </c>
      <c r="C144" t="s">
        <v>3066</v>
      </c>
      <c r="D144" s="108" t="s">
        <v>4605</v>
      </c>
      <c r="E144" t="s">
        <v>503</v>
      </c>
      <c r="F144" t="s">
        <v>3004</v>
      </c>
      <c r="G144" t="s">
        <v>127</v>
      </c>
      <c r="H144" s="55">
        <v>4.29</v>
      </c>
      <c r="I144" t="s">
        <v>698</v>
      </c>
      <c r="J144" t="s">
        <v>98</v>
      </c>
      <c r="K144" s="56">
        <v>5.3499999999999999E-2</v>
      </c>
      <c r="L144" s="56">
        <v>1.9300000000000001E-2</v>
      </c>
      <c r="M144" s="55">
        <v>1017260.1</v>
      </c>
      <c r="N144" s="55">
        <v>132.41999999999999</v>
      </c>
      <c r="O144" s="55">
        <v>1347.0558244199999</v>
      </c>
      <c r="P144" s="56">
        <v>6.9999999999999999E-4</v>
      </c>
      <c r="Q144" s="56">
        <v>1E-4</v>
      </c>
    </row>
    <row r="145" spans="1:17">
      <c r="A145" t="s">
        <v>4551</v>
      </c>
      <c r="B145" t="s">
        <v>2911</v>
      </c>
      <c r="C145" t="s">
        <v>3064</v>
      </c>
      <c r="D145" s="108" t="s">
        <v>4605</v>
      </c>
      <c r="E145" t="s">
        <v>503</v>
      </c>
      <c r="F145" t="s">
        <v>3004</v>
      </c>
      <c r="G145" t="s">
        <v>127</v>
      </c>
      <c r="H145" s="55">
        <v>4.29</v>
      </c>
      <c r="I145" t="s">
        <v>698</v>
      </c>
      <c r="J145" t="s">
        <v>98</v>
      </c>
      <c r="K145" s="56">
        <v>5.3499999999999999E-2</v>
      </c>
      <c r="L145" s="56">
        <v>1.9300000000000001E-2</v>
      </c>
      <c r="M145" s="55">
        <v>957421.33</v>
      </c>
      <c r="N145" s="55">
        <v>132.41999999999999</v>
      </c>
      <c r="O145" s="55">
        <v>1267.8173251860001</v>
      </c>
      <c r="P145" s="56">
        <v>5.9999999999999995E-4</v>
      </c>
      <c r="Q145" s="56">
        <v>1E-4</v>
      </c>
    </row>
    <row r="146" spans="1:17">
      <c r="A146" t="s">
        <v>4552</v>
      </c>
      <c r="B146" t="s">
        <v>2865</v>
      </c>
      <c r="C146" t="s">
        <v>3060</v>
      </c>
      <c r="D146" s="108" t="s">
        <v>4605</v>
      </c>
      <c r="E146" t="s">
        <v>503</v>
      </c>
      <c r="F146" t="s">
        <v>2931</v>
      </c>
      <c r="G146" t="s">
        <v>127</v>
      </c>
      <c r="H146" s="55">
        <v>3.97</v>
      </c>
      <c r="I146" t="s">
        <v>698</v>
      </c>
      <c r="J146" t="s">
        <v>98</v>
      </c>
      <c r="K146" s="56">
        <v>2.98E-2</v>
      </c>
      <c r="L146" s="56">
        <v>0.02</v>
      </c>
      <c r="M146" s="55">
        <v>3128422.13</v>
      </c>
      <c r="N146" s="55">
        <v>117.66</v>
      </c>
      <c r="O146" s="55">
        <v>3680.9014781579999</v>
      </c>
      <c r="P146" s="56">
        <v>1.8E-3</v>
      </c>
      <c r="Q146" s="56">
        <v>2.0000000000000001E-4</v>
      </c>
    </row>
    <row r="147" spans="1:17">
      <c r="A147" t="s">
        <v>4553</v>
      </c>
      <c r="B147" t="s">
        <v>2865</v>
      </c>
      <c r="C147" t="s">
        <v>3048</v>
      </c>
      <c r="D147" s="108" t="s">
        <v>4605</v>
      </c>
      <c r="E147" t="s">
        <v>490</v>
      </c>
      <c r="F147" t="s">
        <v>3049</v>
      </c>
      <c r="G147" t="s">
        <v>177</v>
      </c>
      <c r="H147" s="55">
        <v>0.46</v>
      </c>
      <c r="I147" t="s">
        <v>113</v>
      </c>
      <c r="J147" t="s">
        <v>98</v>
      </c>
      <c r="K147" s="56">
        <v>0.04</v>
      </c>
      <c r="L147" s="56">
        <v>5.4800000000000001E-2</v>
      </c>
      <c r="M147" s="55">
        <v>1435183.25</v>
      </c>
      <c r="N147" s="55">
        <v>99.54</v>
      </c>
      <c r="O147" s="55">
        <v>1428.5814070500001</v>
      </c>
      <c r="P147" s="56">
        <v>6.9999999999999999E-4</v>
      </c>
      <c r="Q147" s="56">
        <v>1E-4</v>
      </c>
    </row>
    <row r="148" spans="1:17">
      <c r="A148" s="64" t="s">
        <v>4554</v>
      </c>
      <c r="B148" t="s">
        <v>2865</v>
      </c>
      <c r="C148" t="s">
        <v>3086</v>
      </c>
      <c r="D148" s="108" t="s">
        <v>4605</v>
      </c>
      <c r="E148" t="s">
        <v>315</v>
      </c>
      <c r="F148" t="s">
        <v>3085</v>
      </c>
      <c r="G148" t="s">
        <v>2014</v>
      </c>
      <c r="H148" s="55">
        <v>3.28</v>
      </c>
      <c r="I148" t="s">
        <v>110</v>
      </c>
      <c r="J148" t="s">
        <v>98</v>
      </c>
      <c r="K148" s="56">
        <v>2.3900000000000001E-2</v>
      </c>
      <c r="L148" s="56">
        <v>4.7399999999999998E-2</v>
      </c>
      <c r="M148" s="55">
        <v>1380020.65</v>
      </c>
      <c r="N148" s="55">
        <v>92.77</v>
      </c>
      <c r="O148" s="55">
        <v>1280.245157005</v>
      </c>
      <c r="P148" s="56">
        <v>5.9999999999999995E-4</v>
      </c>
      <c r="Q148" s="56">
        <v>1E-4</v>
      </c>
    </row>
    <row r="149" spans="1:17">
      <c r="A149" s="64" t="s">
        <v>4554</v>
      </c>
      <c r="B149" t="s">
        <v>2865</v>
      </c>
      <c r="C149" t="s">
        <v>3084</v>
      </c>
      <c r="D149" s="108" t="s">
        <v>4605</v>
      </c>
      <c r="E149" t="s">
        <v>315</v>
      </c>
      <c r="F149" t="s">
        <v>3085</v>
      </c>
      <c r="G149" t="s">
        <v>2014</v>
      </c>
      <c r="H149" s="55">
        <v>3.39</v>
      </c>
      <c r="I149" t="s">
        <v>110</v>
      </c>
      <c r="J149" t="s">
        <v>98</v>
      </c>
      <c r="K149" s="56">
        <v>1.2999999999999999E-2</v>
      </c>
      <c r="L149" s="56">
        <v>2.12E-2</v>
      </c>
      <c r="M149" s="55">
        <v>5500774.4100000001</v>
      </c>
      <c r="N149" s="55">
        <v>108.17</v>
      </c>
      <c r="O149" s="55">
        <v>5950.1876792969997</v>
      </c>
      <c r="P149" s="56">
        <v>2.8999999999999998E-3</v>
      </c>
      <c r="Q149" s="56">
        <v>4.0000000000000002E-4</v>
      </c>
    </row>
    <row r="150" spans="1:17">
      <c r="A150" t="s">
        <v>4561</v>
      </c>
      <c r="B150" t="s">
        <v>2911</v>
      </c>
      <c r="C150" t="s">
        <v>3167</v>
      </c>
      <c r="D150" s="108" t="s">
        <v>4605</v>
      </c>
      <c r="E150" t="s">
        <v>572</v>
      </c>
      <c r="F150" t="s">
        <v>616</v>
      </c>
      <c r="G150" t="s">
        <v>127</v>
      </c>
      <c r="H150" s="55">
        <v>11.07</v>
      </c>
      <c r="I150" t="s">
        <v>698</v>
      </c>
      <c r="J150" t="s">
        <v>98</v>
      </c>
      <c r="K150" s="56">
        <v>2.75E-2</v>
      </c>
      <c r="L150" s="56">
        <v>4.2500000000000003E-2</v>
      </c>
      <c r="M150" s="55">
        <v>1550375.62</v>
      </c>
      <c r="N150" s="55">
        <v>85.68</v>
      </c>
      <c r="O150" s="55">
        <v>1328.3618312159999</v>
      </c>
      <c r="P150" s="56">
        <v>6.9999999999999999E-4</v>
      </c>
      <c r="Q150" s="56">
        <v>1E-4</v>
      </c>
    </row>
    <row r="151" spans="1:17">
      <c r="A151" t="s">
        <v>4555</v>
      </c>
      <c r="B151" t="s">
        <v>2865</v>
      </c>
      <c r="C151" t="s">
        <v>3198</v>
      </c>
      <c r="D151" s="108" t="s">
        <v>4605</v>
      </c>
      <c r="E151" t="s">
        <v>315</v>
      </c>
      <c r="F151" t="s">
        <v>3199</v>
      </c>
      <c r="G151" t="s">
        <v>2014</v>
      </c>
      <c r="H151" s="55">
        <v>0.56000000000000005</v>
      </c>
      <c r="I151" t="s">
        <v>110</v>
      </c>
      <c r="J151" t="s">
        <v>98</v>
      </c>
      <c r="K151" s="56">
        <v>2.76E-2</v>
      </c>
      <c r="L151" s="56">
        <v>5.6899999999999999E-2</v>
      </c>
      <c r="M151" s="55">
        <v>485324.19</v>
      </c>
      <c r="N151" s="55">
        <v>99.35</v>
      </c>
      <c r="O151" s="55">
        <v>482.16958276499997</v>
      </c>
      <c r="P151" s="56">
        <v>2.0000000000000001E-4</v>
      </c>
      <c r="Q151" s="56">
        <v>0</v>
      </c>
    </row>
    <row r="152" spans="1:17">
      <c r="A152" t="s">
        <v>4523</v>
      </c>
      <c r="B152" t="s">
        <v>2911</v>
      </c>
      <c r="C152" t="s">
        <v>3212</v>
      </c>
      <c r="D152" s="108" t="s">
        <v>4605</v>
      </c>
      <c r="E152" t="s">
        <v>572</v>
      </c>
      <c r="F152" t="s">
        <v>2570</v>
      </c>
      <c r="G152" t="s">
        <v>127</v>
      </c>
      <c r="H152" s="55">
        <v>6.83</v>
      </c>
      <c r="I152" t="s">
        <v>698</v>
      </c>
      <c r="J152" t="s">
        <v>98</v>
      </c>
      <c r="K152" s="56">
        <v>2.6200000000000001E-2</v>
      </c>
      <c r="L152" s="56">
        <v>3.5799999999999998E-2</v>
      </c>
      <c r="M152" s="55">
        <v>2406624.17</v>
      </c>
      <c r="N152" s="55">
        <v>106.14</v>
      </c>
      <c r="O152" s="55">
        <v>2554.3908940380002</v>
      </c>
      <c r="P152" s="56">
        <v>1.2999999999999999E-3</v>
      </c>
      <c r="Q152" s="56">
        <v>2.0000000000000001E-4</v>
      </c>
    </row>
    <row r="153" spans="1:17">
      <c r="A153" t="s">
        <v>4523</v>
      </c>
      <c r="B153" t="s">
        <v>2911</v>
      </c>
      <c r="C153" t="s">
        <v>3213</v>
      </c>
      <c r="D153" s="108" t="s">
        <v>4605</v>
      </c>
      <c r="E153" t="s">
        <v>572</v>
      </c>
      <c r="F153" t="s">
        <v>3214</v>
      </c>
      <c r="G153" t="s">
        <v>127</v>
      </c>
      <c r="H153" s="55">
        <v>6.88</v>
      </c>
      <c r="I153" t="s">
        <v>698</v>
      </c>
      <c r="J153" t="s">
        <v>98</v>
      </c>
      <c r="K153" s="56">
        <v>2.7799999999999998E-2</v>
      </c>
      <c r="L153" s="56">
        <v>3.1600000000000003E-2</v>
      </c>
      <c r="M153" s="55">
        <v>383822.34</v>
      </c>
      <c r="N153" s="55">
        <v>110.49</v>
      </c>
      <c r="O153" s="55">
        <v>424.08530346600003</v>
      </c>
      <c r="P153" s="56">
        <v>2.0000000000000001E-4</v>
      </c>
      <c r="Q153" s="56">
        <v>0</v>
      </c>
    </row>
    <row r="154" spans="1:17">
      <c r="A154" t="s">
        <v>4523</v>
      </c>
      <c r="B154" t="s">
        <v>2911</v>
      </c>
      <c r="C154" t="s">
        <v>3215</v>
      </c>
      <c r="D154" s="108" t="s">
        <v>4605</v>
      </c>
      <c r="E154" t="s">
        <v>572</v>
      </c>
      <c r="F154" t="s">
        <v>3216</v>
      </c>
      <c r="G154" t="s">
        <v>127</v>
      </c>
      <c r="H154" s="55">
        <v>6.9</v>
      </c>
      <c r="I154" t="s">
        <v>698</v>
      </c>
      <c r="J154" t="s">
        <v>98</v>
      </c>
      <c r="K154" s="56">
        <v>2.7799999999999998E-2</v>
      </c>
      <c r="L154" s="56">
        <v>3.0700000000000002E-2</v>
      </c>
      <c r="M154" s="55">
        <v>448892.05</v>
      </c>
      <c r="N154" s="55">
        <v>110.19</v>
      </c>
      <c r="O154" s="55">
        <v>494.63414989500001</v>
      </c>
      <c r="P154" s="56">
        <v>2.0000000000000001E-4</v>
      </c>
      <c r="Q154" s="56">
        <v>0</v>
      </c>
    </row>
    <row r="155" spans="1:17">
      <c r="A155" t="s">
        <v>4523</v>
      </c>
      <c r="B155" t="s">
        <v>2911</v>
      </c>
      <c r="C155" t="s">
        <v>3218</v>
      </c>
      <c r="D155" s="108" t="s">
        <v>4605</v>
      </c>
      <c r="E155" t="s">
        <v>572</v>
      </c>
      <c r="F155" t="s">
        <v>3219</v>
      </c>
      <c r="G155" t="s">
        <v>127</v>
      </c>
      <c r="H155" s="55">
        <v>6.85</v>
      </c>
      <c r="I155" t="s">
        <v>698</v>
      </c>
      <c r="J155" t="s">
        <v>98</v>
      </c>
      <c r="K155" s="56">
        <v>3.0800000000000001E-2</v>
      </c>
      <c r="L155" s="56">
        <v>3.1199999999999999E-2</v>
      </c>
      <c r="M155" s="55">
        <v>2863018.97</v>
      </c>
      <c r="N155" s="55">
        <v>111.79</v>
      </c>
      <c r="O155" s="55">
        <v>3200.5689065629999</v>
      </c>
      <c r="P155" s="56">
        <v>1.6000000000000001E-3</v>
      </c>
      <c r="Q155" s="56">
        <v>2.0000000000000001E-4</v>
      </c>
    </row>
    <row r="156" spans="1:17">
      <c r="A156" t="s">
        <v>4523</v>
      </c>
      <c r="B156" t="s">
        <v>2911</v>
      </c>
      <c r="C156" t="s">
        <v>3217</v>
      </c>
      <c r="D156" s="108" t="s">
        <v>4605</v>
      </c>
      <c r="E156" t="s">
        <v>572</v>
      </c>
      <c r="F156" t="s">
        <v>2606</v>
      </c>
      <c r="G156" t="s">
        <v>127</v>
      </c>
      <c r="H156" s="55">
        <v>6.9</v>
      </c>
      <c r="I156" t="s">
        <v>698</v>
      </c>
      <c r="J156" t="s">
        <v>98</v>
      </c>
      <c r="K156" s="56">
        <v>2.8500000000000001E-2</v>
      </c>
      <c r="L156" s="56">
        <v>3.04E-2</v>
      </c>
      <c r="M156" s="55">
        <v>2514628.79</v>
      </c>
      <c r="N156" s="55">
        <v>110.9</v>
      </c>
      <c r="O156" s="55">
        <v>2788.7233281099998</v>
      </c>
      <c r="P156" s="56">
        <v>1.4E-3</v>
      </c>
      <c r="Q156" s="56">
        <v>2.0000000000000001E-4</v>
      </c>
    </row>
    <row r="157" spans="1:17">
      <c r="A157" t="s">
        <v>4523</v>
      </c>
      <c r="B157" t="s">
        <v>2911</v>
      </c>
      <c r="C157" t="s">
        <v>3220</v>
      </c>
      <c r="D157" s="108" t="s">
        <v>4605</v>
      </c>
      <c r="E157" t="s">
        <v>572</v>
      </c>
      <c r="F157" t="s">
        <v>3221</v>
      </c>
      <c r="G157" t="s">
        <v>127</v>
      </c>
      <c r="H157" s="55">
        <v>6.88</v>
      </c>
      <c r="I157" t="s">
        <v>698</v>
      </c>
      <c r="J157" t="s">
        <v>98</v>
      </c>
      <c r="K157" s="56">
        <v>3.0200000000000001E-2</v>
      </c>
      <c r="L157" s="56">
        <v>2.98E-2</v>
      </c>
      <c r="M157" s="55">
        <v>3617992.63</v>
      </c>
      <c r="N157" s="55">
        <v>112.72</v>
      </c>
      <c r="O157" s="55">
        <v>4078.201292536</v>
      </c>
      <c r="P157" s="56">
        <v>2E-3</v>
      </c>
      <c r="Q157" s="56">
        <v>2.0000000000000001E-4</v>
      </c>
    </row>
    <row r="158" spans="1:17">
      <c r="A158" t="s">
        <v>4523</v>
      </c>
      <c r="B158" t="s">
        <v>2911</v>
      </c>
      <c r="C158" t="s">
        <v>3222</v>
      </c>
      <c r="D158" s="108" t="s">
        <v>4605</v>
      </c>
      <c r="E158" t="s">
        <v>572</v>
      </c>
      <c r="F158" t="s">
        <v>3223</v>
      </c>
      <c r="G158" t="s">
        <v>127</v>
      </c>
      <c r="H158" s="55">
        <v>6.91</v>
      </c>
      <c r="I158" t="s">
        <v>698</v>
      </c>
      <c r="J158" t="s">
        <v>98</v>
      </c>
      <c r="K158" s="56">
        <v>2.7300000000000001E-2</v>
      </c>
      <c r="L158" s="56">
        <v>3.0800000000000001E-2</v>
      </c>
      <c r="M158" s="55">
        <v>310694.09000000003</v>
      </c>
      <c r="N158" s="55">
        <v>109.73</v>
      </c>
      <c r="O158" s="55">
        <v>340.92462495699999</v>
      </c>
      <c r="P158" s="56">
        <v>2.0000000000000001E-4</v>
      </c>
      <c r="Q158" s="56">
        <v>0</v>
      </c>
    </row>
    <row r="159" spans="1:17">
      <c r="A159" t="s">
        <v>4523</v>
      </c>
      <c r="B159" t="s">
        <v>2911</v>
      </c>
      <c r="C159" t="s">
        <v>3224</v>
      </c>
      <c r="D159" s="108" t="s">
        <v>4605</v>
      </c>
      <c r="E159" t="s">
        <v>572</v>
      </c>
      <c r="F159" t="s">
        <v>3225</v>
      </c>
      <c r="G159" t="s">
        <v>127</v>
      </c>
      <c r="H159" s="55">
        <v>6.92</v>
      </c>
      <c r="I159" t="s">
        <v>698</v>
      </c>
      <c r="J159" t="s">
        <v>98</v>
      </c>
      <c r="K159" s="56">
        <v>2.52E-2</v>
      </c>
      <c r="L159" s="56">
        <v>3.1699999999999999E-2</v>
      </c>
      <c r="M159" s="55">
        <v>954913.37</v>
      </c>
      <c r="N159" s="55">
        <v>106.56</v>
      </c>
      <c r="O159" s="55">
        <v>1017.555687072</v>
      </c>
      <c r="P159" s="56">
        <v>5.0000000000000001E-4</v>
      </c>
      <c r="Q159" s="56">
        <v>1E-4</v>
      </c>
    </row>
    <row r="160" spans="1:17">
      <c r="A160" t="s">
        <v>4523</v>
      </c>
      <c r="B160" t="s">
        <v>2911</v>
      </c>
      <c r="C160" t="s">
        <v>3226</v>
      </c>
      <c r="D160" s="108" t="s">
        <v>4605</v>
      </c>
      <c r="E160" t="s">
        <v>572</v>
      </c>
      <c r="F160" t="s">
        <v>3227</v>
      </c>
      <c r="G160" t="s">
        <v>127</v>
      </c>
      <c r="H160" s="55">
        <v>6.85</v>
      </c>
      <c r="I160" t="s">
        <v>698</v>
      </c>
      <c r="J160" t="s">
        <v>98</v>
      </c>
      <c r="K160" s="56">
        <v>2.52E-2</v>
      </c>
      <c r="L160" s="56">
        <v>3.5900000000000001E-2</v>
      </c>
      <c r="M160" s="55">
        <v>942122.12</v>
      </c>
      <c r="N160" s="55">
        <v>102.96</v>
      </c>
      <c r="O160" s="55">
        <v>970.00893475199996</v>
      </c>
      <c r="P160" s="56">
        <v>5.0000000000000001E-4</v>
      </c>
      <c r="Q160" s="56">
        <v>1E-4</v>
      </c>
    </row>
    <row r="161" spans="1:17">
      <c r="A161" t="s">
        <v>4523</v>
      </c>
      <c r="B161" t="s">
        <v>2911</v>
      </c>
      <c r="C161" t="s">
        <v>3208</v>
      </c>
      <c r="D161" s="108" t="s">
        <v>4605</v>
      </c>
      <c r="E161" t="s">
        <v>572</v>
      </c>
      <c r="F161" t="s">
        <v>3209</v>
      </c>
      <c r="G161" t="s">
        <v>127</v>
      </c>
      <c r="H161" s="55">
        <v>6.85</v>
      </c>
      <c r="I161" t="s">
        <v>698</v>
      </c>
      <c r="J161" t="s">
        <v>98</v>
      </c>
      <c r="K161" s="56">
        <v>2.52E-2</v>
      </c>
      <c r="L161" s="56">
        <v>3.5400000000000001E-2</v>
      </c>
      <c r="M161" s="55">
        <v>1166914.19</v>
      </c>
      <c r="N161" s="55">
        <v>104.18</v>
      </c>
      <c r="O161" s="55">
        <v>1215.6912031419999</v>
      </c>
      <c r="P161" s="56">
        <v>5.9999999999999995E-4</v>
      </c>
      <c r="Q161" s="56">
        <v>1E-4</v>
      </c>
    </row>
    <row r="162" spans="1:17">
      <c r="A162" t="s">
        <v>4523</v>
      </c>
      <c r="B162" t="s">
        <v>2911</v>
      </c>
      <c r="C162" t="s">
        <v>3210</v>
      </c>
      <c r="D162" s="108" t="s">
        <v>4605</v>
      </c>
      <c r="E162" t="s">
        <v>572</v>
      </c>
      <c r="F162" t="s">
        <v>3211</v>
      </c>
      <c r="G162" t="s">
        <v>127</v>
      </c>
      <c r="H162" s="55">
        <v>6.85</v>
      </c>
      <c r="I162" t="s">
        <v>698</v>
      </c>
      <c r="J162" t="s">
        <v>98</v>
      </c>
      <c r="K162" s="56">
        <v>2.52E-2</v>
      </c>
      <c r="L162" s="56">
        <v>3.5799999999999998E-2</v>
      </c>
      <c r="M162" s="55">
        <v>649806.93999999994</v>
      </c>
      <c r="N162" s="55">
        <v>103.91</v>
      </c>
      <c r="O162" s="55">
        <v>675.21439135399999</v>
      </c>
      <c r="P162" s="56">
        <v>2.9999999999999997E-4</v>
      </c>
      <c r="Q162" s="56">
        <v>0</v>
      </c>
    </row>
    <row r="163" spans="1:17">
      <c r="A163" t="s">
        <v>4523</v>
      </c>
      <c r="B163" t="s">
        <v>2911</v>
      </c>
      <c r="C163" t="s">
        <v>3206</v>
      </c>
      <c r="D163" s="108" t="s">
        <v>4605</v>
      </c>
      <c r="E163" t="s">
        <v>572</v>
      </c>
      <c r="F163" t="s">
        <v>3207</v>
      </c>
      <c r="G163" t="s">
        <v>127</v>
      </c>
      <c r="H163" s="55">
        <v>6.56</v>
      </c>
      <c r="I163" t="s">
        <v>698</v>
      </c>
      <c r="J163" t="s">
        <v>98</v>
      </c>
      <c r="K163" s="56">
        <v>2.52E-2</v>
      </c>
      <c r="L163" s="56">
        <v>3.1800000000000002E-2</v>
      </c>
      <c r="M163" s="55">
        <v>3669761.95</v>
      </c>
      <c r="N163" s="55">
        <v>107.73</v>
      </c>
      <c r="O163" s="55">
        <v>3953.4345487350001</v>
      </c>
      <c r="P163" s="56">
        <v>2E-3</v>
      </c>
      <c r="Q163" s="56">
        <v>2.0000000000000001E-4</v>
      </c>
    </row>
    <row r="164" spans="1:17">
      <c r="A164" t="s">
        <v>4523</v>
      </c>
      <c r="B164" t="s">
        <v>2911</v>
      </c>
      <c r="C164" t="s">
        <v>3200</v>
      </c>
      <c r="D164" s="108" t="s">
        <v>4605</v>
      </c>
      <c r="E164" t="s">
        <v>572</v>
      </c>
      <c r="F164" t="s">
        <v>3201</v>
      </c>
      <c r="G164" t="s">
        <v>127</v>
      </c>
      <c r="H164" s="55">
        <v>9.3800000000000008</v>
      </c>
      <c r="I164" t="s">
        <v>698</v>
      </c>
      <c r="J164" t="s">
        <v>98</v>
      </c>
      <c r="K164" s="56">
        <v>2.63E-2</v>
      </c>
      <c r="L164" s="56">
        <v>3.1600000000000003E-2</v>
      </c>
      <c r="M164" s="55">
        <v>1611361.7</v>
      </c>
      <c r="N164" s="55">
        <v>101.28</v>
      </c>
      <c r="O164" s="55">
        <v>1631.98712976</v>
      </c>
      <c r="P164" s="56">
        <v>8.0000000000000004E-4</v>
      </c>
      <c r="Q164" s="56">
        <v>1E-4</v>
      </c>
    </row>
    <row r="165" spans="1:17">
      <c r="A165" t="s">
        <v>4523</v>
      </c>
      <c r="B165" t="s">
        <v>2911</v>
      </c>
      <c r="C165" t="s">
        <v>3202</v>
      </c>
      <c r="D165" s="108" t="s">
        <v>4605</v>
      </c>
      <c r="E165" t="s">
        <v>572</v>
      </c>
      <c r="F165" t="s">
        <v>549</v>
      </c>
      <c r="G165" t="s">
        <v>127</v>
      </c>
      <c r="H165" s="55">
        <v>9.09</v>
      </c>
      <c r="I165" t="s">
        <v>698</v>
      </c>
      <c r="J165" t="s">
        <v>98</v>
      </c>
      <c r="K165" s="56">
        <v>3.0800000000000001E-2</v>
      </c>
      <c r="L165" s="56">
        <v>3.6799999999999999E-2</v>
      </c>
      <c r="M165" s="55">
        <v>524407.88</v>
      </c>
      <c r="N165" s="55">
        <v>98.95</v>
      </c>
      <c r="O165" s="55">
        <v>518.90159726000002</v>
      </c>
      <c r="P165" s="56">
        <v>2.9999999999999997E-4</v>
      </c>
      <c r="Q165" s="56">
        <v>0</v>
      </c>
    </row>
    <row r="166" spans="1:17">
      <c r="A166" t="s">
        <v>4516</v>
      </c>
      <c r="B166" t="s">
        <v>2911</v>
      </c>
      <c r="C166" t="s">
        <v>3156</v>
      </c>
      <c r="D166" s="108" t="s">
        <v>4605</v>
      </c>
      <c r="E166" t="s">
        <v>572</v>
      </c>
      <c r="F166" t="s">
        <v>3157</v>
      </c>
      <c r="G166" t="s">
        <v>127</v>
      </c>
      <c r="H166" s="55">
        <v>7.55</v>
      </c>
      <c r="I166" t="s">
        <v>698</v>
      </c>
      <c r="J166" t="s">
        <v>98</v>
      </c>
      <c r="K166" s="56">
        <v>3.73E-2</v>
      </c>
      <c r="L166" s="56">
        <v>3.5999999999999997E-2</v>
      </c>
      <c r="M166" s="55">
        <v>3628535.2</v>
      </c>
      <c r="N166" s="55">
        <v>114.27</v>
      </c>
      <c r="O166" s="55">
        <v>4146.3271730400002</v>
      </c>
      <c r="P166" s="56">
        <v>2E-3</v>
      </c>
      <c r="Q166" s="56">
        <v>2.9999999999999997E-4</v>
      </c>
    </row>
    <row r="167" spans="1:17">
      <c r="A167" t="s">
        <v>4516</v>
      </c>
      <c r="B167" t="s">
        <v>2911</v>
      </c>
      <c r="C167" t="s">
        <v>3158</v>
      </c>
      <c r="D167" s="108" t="s">
        <v>4605</v>
      </c>
      <c r="E167" t="s">
        <v>572</v>
      </c>
      <c r="F167" t="s">
        <v>3159</v>
      </c>
      <c r="G167" t="s">
        <v>127</v>
      </c>
      <c r="H167" s="55">
        <v>7.57</v>
      </c>
      <c r="I167" t="s">
        <v>698</v>
      </c>
      <c r="J167" t="s">
        <v>98</v>
      </c>
      <c r="K167" s="56">
        <v>3.5499999999999997E-2</v>
      </c>
      <c r="L167" s="56">
        <v>3.6299999999999999E-2</v>
      </c>
      <c r="M167" s="55">
        <v>774661.02</v>
      </c>
      <c r="N167" s="55">
        <v>112.34</v>
      </c>
      <c r="O167" s="55">
        <v>870.25418986800003</v>
      </c>
      <c r="P167" s="56">
        <v>4.0000000000000002E-4</v>
      </c>
      <c r="Q167" s="56">
        <v>1E-4</v>
      </c>
    </row>
    <row r="168" spans="1:17">
      <c r="A168" t="s">
        <v>4516</v>
      </c>
      <c r="B168" t="s">
        <v>2911</v>
      </c>
      <c r="C168" t="s">
        <v>3160</v>
      </c>
      <c r="D168" s="108" t="s">
        <v>4605</v>
      </c>
      <c r="E168" t="s">
        <v>572</v>
      </c>
      <c r="F168" t="s">
        <v>3161</v>
      </c>
      <c r="G168" t="s">
        <v>127</v>
      </c>
      <c r="H168" s="55">
        <v>7.41</v>
      </c>
      <c r="I168" t="s">
        <v>698</v>
      </c>
      <c r="J168" t="s">
        <v>98</v>
      </c>
      <c r="K168" s="56">
        <v>3.4700000000000002E-2</v>
      </c>
      <c r="L168" s="56">
        <v>4.3799999999999999E-2</v>
      </c>
      <c r="M168" s="55">
        <v>1376488.54</v>
      </c>
      <c r="N168" s="55">
        <v>105.64</v>
      </c>
      <c r="O168" s="55">
        <v>1454.122493656</v>
      </c>
      <c r="P168" s="56">
        <v>6.9999999999999999E-4</v>
      </c>
      <c r="Q168" s="56">
        <v>1E-4</v>
      </c>
    </row>
    <row r="169" spans="1:17">
      <c r="A169" t="s">
        <v>4516</v>
      </c>
      <c r="B169" t="s">
        <v>2911</v>
      </c>
      <c r="C169" t="s">
        <v>3148</v>
      </c>
      <c r="D169" s="108" t="s">
        <v>4605</v>
      </c>
      <c r="E169" t="s">
        <v>572</v>
      </c>
      <c r="F169" t="s">
        <v>3149</v>
      </c>
      <c r="G169" t="s">
        <v>127</v>
      </c>
      <c r="H169" s="55">
        <v>7.57</v>
      </c>
      <c r="I169" t="s">
        <v>698</v>
      </c>
      <c r="J169" t="s">
        <v>98</v>
      </c>
      <c r="K169" s="56">
        <v>3.44E-2</v>
      </c>
      <c r="L169" s="56">
        <v>3.6900000000000002E-2</v>
      </c>
      <c r="M169" s="55">
        <v>888106.93</v>
      </c>
      <c r="N169" s="55">
        <v>111.1</v>
      </c>
      <c r="O169" s="55">
        <v>986.68679923000002</v>
      </c>
      <c r="P169" s="56">
        <v>5.0000000000000001E-4</v>
      </c>
      <c r="Q169" s="56">
        <v>1E-4</v>
      </c>
    </row>
    <row r="170" spans="1:17">
      <c r="A170" t="s">
        <v>4516</v>
      </c>
      <c r="B170" t="s">
        <v>2911</v>
      </c>
      <c r="C170" t="s">
        <v>3150</v>
      </c>
      <c r="D170" s="108" t="s">
        <v>4605</v>
      </c>
      <c r="E170" t="s">
        <v>572</v>
      </c>
      <c r="F170" t="s">
        <v>3151</v>
      </c>
      <c r="G170" t="s">
        <v>127</v>
      </c>
      <c r="H170" s="55">
        <v>7.53</v>
      </c>
      <c r="I170" t="s">
        <v>698</v>
      </c>
      <c r="J170" t="s">
        <v>98</v>
      </c>
      <c r="K170" s="56">
        <v>3.6600000000000001E-2</v>
      </c>
      <c r="L170" s="56">
        <v>3.6999999999999998E-2</v>
      </c>
      <c r="M170" s="55">
        <v>1184794.82</v>
      </c>
      <c r="N170" s="55">
        <v>111.56</v>
      </c>
      <c r="O170" s="55">
        <v>1321.7571011919999</v>
      </c>
      <c r="P170" s="56">
        <v>6.9999999999999999E-4</v>
      </c>
      <c r="Q170" s="56">
        <v>1E-4</v>
      </c>
    </row>
    <row r="171" spans="1:17">
      <c r="A171" t="s">
        <v>4516</v>
      </c>
      <c r="B171" t="s">
        <v>2911</v>
      </c>
      <c r="C171" t="s">
        <v>3154</v>
      </c>
      <c r="D171" s="108" t="s">
        <v>4605</v>
      </c>
      <c r="E171" t="s">
        <v>572</v>
      </c>
      <c r="F171" t="s">
        <v>3155</v>
      </c>
      <c r="G171" t="s">
        <v>127</v>
      </c>
      <c r="H171" s="55">
        <v>7.5</v>
      </c>
      <c r="I171" t="s">
        <v>698</v>
      </c>
      <c r="J171" t="s">
        <v>98</v>
      </c>
      <c r="K171" s="56">
        <v>3.6200000000000003E-2</v>
      </c>
      <c r="L171" s="56">
        <v>3.8800000000000001E-2</v>
      </c>
      <c r="M171" s="55">
        <v>2368787.73</v>
      </c>
      <c r="N171" s="55">
        <v>109.59</v>
      </c>
      <c r="O171" s="55">
        <v>2595.9544733070002</v>
      </c>
      <c r="P171" s="56">
        <v>1.2999999999999999E-3</v>
      </c>
      <c r="Q171" s="56">
        <v>2.0000000000000001E-4</v>
      </c>
    </row>
    <row r="172" spans="1:17">
      <c r="A172" t="s">
        <v>4516</v>
      </c>
      <c r="B172" t="s">
        <v>2911</v>
      </c>
      <c r="C172" t="s">
        <v>3162</v>
      </c>
      <c r="D172" s="108" t="s">
        <v>4605</v>
      </c>
      <c r="E172" t="s">
        <v>572</v>
      </c>
      <c r="F172" t="s">
        <v>3163</v>
      </c>
      <c r="G172" t="s">
        <v>127</v>
      </c>
      <c r="H172" s="55">
        <v>7.58</v>
      </c>
      <c r="I172" t="s">
        <v>698</v>
      </c>
      <c r="J172" t="s">
        <v>98</v>
      </c>
      <c r="K172" s="56">
        <v>3.8199999999999998E-2</v>
      </c>
      <c r="L172" s="56">
        <v>3.3799999999999997E-2</v>
      </c>
      <c r="M172" s="55">
        <v>1673326.72</v>
      </c>
      <c r="N172" s="55">
        <v>115.23</v>
      </c>
      <c r="O172" s="55">
        <v>1928.174379456</v>
      </c>
      <c r="P172" s="56">
        <v>1E-3</v>
      </c>
      <c r="Q172" s="56">
        <v>1E-4</v>
      </c>
    </row>
    <row r="173" spans="1:17">
      <c r="A173" t="s">
        <v>4516</v>
      </c>
      <c r="B173" t="s">
        <v>2911</v>
      </c>
      <c r="C173" t="s">
        <v>3140</v>
      </c>
      <c r="D173" s="108" t="s">
        <v>4605</v>
      </c>
      <c r="E173" t="s">
        <v>572</v>
      </c>
      <c r="F173" t="s">
        <v>3141</v>
      </c>
      <c r="G173" t="s">
        <v>127</v>
      </c>
      <c r="H173" s="55">
        <v>7.6</v>
      </c>
      <c r="I173" t="s">
        <v>698</v>
      </c>
      <c r="J173" t="s">
        <v>98</v>
      </c>
      <c r="K173" s="56">
        <v>3.3700000000000001E-2</v>
      </c>
      <c r="L173" s="56">
        <v>3.6299999999999999E-2</v>
      </c>
      <c r="M173" s="55">
        <v>3973337.46</v>
      </c>
      <c r="N173" s="55">
        <v>109.67</v>
      </c>
      <c r="O173" s="55">
        <v>4357.5591923820002</v>
      </c>
      <c r="P173" s="56">
        <v>2.2000000000000001E-3</v>
      </c>
      <c r="Q173" s="56">
        <v>2.9999999999999997E-4</v>
      </c>
    </row>
    <row r="174" spans="1:17">
      <c r="A174" t="s">
        <v>4516</v>
      </c>
      <c r="B174" t="s">
        <v>2911</v>
      </c>
      <c r="C174" t="s">
        <v>3152</v>
      </c>
      <c r="D174" s="108" t="s">
        <v>4605</v>
      </c>
      <c r="E174" t="s">
        <v>572</v>
      </c>
      <c r="F174" t="s">
        <v>3153</v>
      </c>
      <c r="G174" t="s">
        <v>127</v>
      </c>
      <c r="H174" s="55">
        <v>7.47</v>
      </c>
      <c r="I174" t="s">
        <v>698</v>
      </c>
      <c r="J174" t="s">
        <v>98</v>
      </c>
      <c r="K174" s="56">
        <v>2.75E-2</v>
      </c>
      <c r="L174" s="56">
        <v>4.6399999999999997E-2</v>
      </c>
      <c r="M174" s="55">
        <v>4625809.83</v>
      </c>
      <c r="N174" s="55">
        <v>96.34</v>
      </c>
      <c r="O174" s="55">
        <v>4456.5051902220002</v>
      </c>
      <c r="P174" s="56">
        <v>2.2000000000000001E-3</v>
      </c>
      <c r="Q174" s="56">
        <v>2.9999999999999997E-4</v>
      </c>
    </row>
    <row r="175" spans="1:17">
      <c r="A175" t="s">
        <v>4516</v>
      </c>
      <c r="B175" t="s">
        <v>2911</v>
      </c>
      <c r="C175" t="s">
        <v>3142</v>
      </c>
      <c r="D175" s="108" t="s">
        <v>4605</v>
      </c>
      <c r="E175" t="s">
        <v>572</v>
      </c>
      <c r="F175" t="s">
        <v>3143</v>
      </c>
      <c r="G175" t="s">
        <v>127</v>
      </c>
      <c r="H175" s="55">
        <v>7.8</v>
      </c>
      <c r="I175" t="s">
        <v>698</v>
      </c>
      <c r="J175" t="s">
        <v>98</v>
      </c>
      <c r="K175" s="56">
        <v>2.7900000000000001E-2</v>
      </c>
      <c r="L175" s="56">
        <v>3.1899999999999998E-2</v>
      </c>
      <c r="M175" s="55">
        <v>941136.11</v>
      </c>
      <c r="N175" s="55">
        <v>108.25</v>
      </c>
      <c r="O175" s="55">
        <v>1018.779839075</v>
      </c>
      <c r="P175" s="56">
        <v>5.0000000000000001E-4</v>
      </c>
      <c r="Q175" s="56">
        <v>1E-4</v>
      </c>
    </row>
    <row r="176" spans="1:17">
      <c r="A176" t="s">
        <v>4516</v>
      </c>
      <c r="B176" t="s">
        <v>2911</v>
      </c>
      <c r="C176" t="s">
        <v>3144</v>
      </c>
      <c r="D176" s="108" t="s">
        <v>4605</v>
      </c>
      <c r="E176" t="s">
        <v>572</v>
      </c>
      <c r="F176" t="s">
        <v>3145</v>
      </c>
      <c r="G176" t="s">
        <v>127</v>
      </c>
      <c r="H176" s="55">
        <v>7.58</v>
      </c>
      <c r="I176" t="s">
        <v>698</v>
      </c>
      <c r="J176" t="s">
        <v>98</v>
      </c>
      <c r="K176" s="56">
        <v>2.75E-2</v>
      </c>
      <c r="L176" s="56">
        <v>4.1700000000000001E-2</v>
      </c>
      <c r="M176" s="55">
        <v>775854.61</v>
      </c>
      <c r="N176" s="55">
        <v>100.5</v>
      </c>
      <c r="O176" s="55">
        <v>779.73388305000003</v>
      </c>
      <c r="P176" s="56">
        <v>4.0000000000000002E-4</v>
      </c>
      <c r="Q176" s="56">
        <v>0</v>
      </c>
    </row>
    <row r="177" spans="1:17">
      <c r="A177" t="s">
        <v>4516</v>
      </c>
      <c r="B177" t="s">
        <v>2911</v>
      </c>
      <c r="C177" t="s">
        <v>3146</v>
      </c>
      <c r="D177" s="108" t="s">
        <v>4605</v>
      </c>
      <c r="E177" t="s">
        <v>572</v>
      </c>
      <c r="F177" t="s">
        <v>3147</v>
      </c>
      <c r="G177" t="s">
        <v>127</v>
      </c>
      <c r="H177" s="55">
        <v>7.48</v>
      </c>
      <c r="I177" t="s">
        <v>698</v>
      </c>
      <c r="J177" t="s">
        <v>98</v>
      </c>
      <c r="K177" s="56">
        <v>2.75E-2</v>
      </c>
      <c r="L177" s="56">
        <v>4.5999999999999999E-2</v>
      </c>
      <c r="M177" s="55">
        <v>1258439.8500000001</v>
      </c>
      <c r="N177" s="55">
        <v>97.38</v>
      </c>
      <c r="O177" s="55">
        <v>1225.4687259299999</v>
      </c>
      <c r="P177" s="56">
        <v>5.9999999999999995E-4</v>
      </c>
      <c r="Q177" s="56">
        <v>1E-4</v>
      </c>
    </row>
    <row r="178" spans="1:17">
      <c r="A178" t="s">
        <v>4516</v>
      </c>
      <c r="B178" t="s">
        <v>2911</v>
      </c>
      <c r="C178" t="s">
        <v>3129</v>
      </c>
      <c r="D178" s="108" t="s">
        <v>4605</v>
      </c>
      <c r="E178" t="s">
        <v>572</v>
      </c>
      <c r="F178" t="s">
        <v>3130</v>
      </c>
      <c r="G178" t="s">
        <v>127</v>
      </c>
      <c r="H178" s="55">
        <v>7.35</v>
      </c>
      <c r="I178" t="s">
        <v>698</v>
      </c>
      <c r="J178" t="s">
        <v>98</v>
      </c>
      <c r="K178" s="56">
        <v>2.75E-2</v>
      </c>
      <c r="L178" s="56">
        <v>5.16E-2</v>
      </c>
      <c r="M178" s="55">
        <v>652895.53</v>
      </c>
      <c r="N178" s="55">
        <v>93.59</v>
      </c>
      <c r="O178" s="55">
        <v>611.04492652700003</v>
      </c>
      <c r="P178" s="56">
        <v>2.9999999999999997E-4</v>
      </c>
      <c r="Q178" s="56">
        <v>0</v>
      </c>
    </row>
    <row r="179" spans="1:17">
      <c r="A179" t="s">
        <v>4516</v>
      </c>
      <c r="B179" t="s">
        <v>2911</v>
      </c>
      <c r="C179" t="s">
        <v>3131</v>
      </c>
      <c r="D179" s="108" t="s">
        <v>4605</v>
      </c>
      <c r="E179" t="s">
        <v>572</v>
      </c>
      <c r="F179" t="s">
        <v>3132</v>
      </c>
      <c r="G179" t="s">
        <v>127</v>
      </c>
      <c r="H179" s="55">
        <v>7.27</v>
      </c>
      <c r="I179" t="s">
        <v>698</v>
      </c>
      <c r="J179" t="s">
        <v>98</v>
      </c>
      <c r="K179" s="56">
        <v>2.75E-2</v>
      </c>
      <c r="L179" s="56">
        <v>5.5399999999999998E-2</v>
      </c>
      <c r="M179" s="55">
        <v>1254047.6399999999</v>
      </c>
      <c r="N179" s="55">
        <v>91.05</v>
      </c>
      <c r="O179" s="55">
        <v>1141.8103762200001</v>
      </c>
      <c r="P179" s="56">
        <v>5.9999999999999995E-4</v>
      </c>
      <c r="Q179" s="56">
        <v>1E-4</v>
      </c>
    </row>
    <row r="180" spans="1:17">
      <c r="A180" t="s">
        <v>4516</v>
      </c>
      <c r="B180" t="s">
        <v>2911</v>
      </c>
      <c r="C180" t="s">
        <v>3133</v>
      </c>
      <c r="D180" s="108" t="s">
        <v>4605</v>
      </c>
      <c r="E180" t="s">
        <v>572</v>
      </c>
      <c r="F180" t="s">
        <v>300</v>
      </c>
      <c r="G180" t="s">
        <v>127</v>
      </c>
      <c r="H180" s="55">
        <v>6.71</v>
      </c>
      <c r="I180" t="s">
        <v>698</v>
      </c>
      <c r="J180" t="s">
        <v>98</v>
      </c>
      <c r="K180" s="56">
        <v>2.75E-2</v>
      </c>
      <c r="L180" s="56">
        <v>8.1600000000000006E-2</v>
      </c>
      <c r="M180" s="55">
        <v>1404801.62</v>
      </c>
      <c r="N180" s="55">
        <v>74.97</v>
      </c>
      <c r="O180" s="55">
        <v>1053.179774514</v>
      </c>
      <c r="P180" s="56">
        <v>5.0000000000000001E-4</v>
      </c>
      <c r="Q180" s="56">
        <v>1E-4</v>
      </c>
    </row>
    <row r="181" spans="1:17">
      <c r="A181" t="s">
        <v>4516</v>
      </c>
      <c r="B181" t="s">
        <v>2911</v>
      </c>
      <c r="C181" t="s">
        <v>3134</v>
      </c>
      <c r="D181" s="108" t="s">
        <v>4605</v>
      </c>
      <c r="E181" t="s">
        <v>572</v>
      </c>
      <c r="F181" t="s">
        <v>283</v>
      </c>
      <c r="G181" t="s">
        <v>127</v>
      </c>
      <c r="H181" s="55">
        <v>6.95</v>
      </c>
      <c r="I181" t="s">
        <v>698</v>
      </c>
      <c r="J181" t="s">
        <v>98</v>
      </c>
      <c r="K181" s="56">
        <v>2.75E-2</v>
      </c>
      <c r="L181" s="56">
        <v>7.0199999999999999E-2</v>
      </c>
      <c r="M181" s="55">
        <v>1705300.96</v>
      </c>
      <c r="N181" s="55">
        <v>80.209999999999994</v>
      </c>
      <c r="O181" s="55">
        <v>1367.821900016</v>
      </c>
      <c r="P181" s="56">
        <v>6.9999999999999999E-4</v>
      </c>
      <c r="Q181" s="56">
        <v>1E-4</v>
      </c>
    </row>
    <row r="182" spans="1:17">
      <c r="A182" t="s">
        <v>4516</v>
      </c>
      <c r="B182" t="s">
        <v>2911</v>
      </c>
      <c r="C182" t="s">
        <v>3136</v>
      </c>
      <c r="D182" s="108" t="s">
        <v>4605</v>
      </c>
      <c r="E182" t="s">
        <v>572</v>
      </c>
      <c r="F182" t="s">
        <v>3137</v>
      </c>
      <c r="G182" t="s">
        <v>127</v>
      </c>
      <c r="H182" s="55">
        <v>7.57</v>
      </c>
      <c r="I182" t="s">
        <v>698</v>
      </c>
      <c r="J182" t="s">
        <v>98</v>
      </c>
      <c r="K182" s="56">
        <v>2.9100000000000001E-2</v>
      </c>
      <c r="L182" s="56">
        <v>4.07E-2</v>
      </c>
      <c r="M182" s="55">
        <v>2517349.1</v>
      </c>
      <c r="N182" s="55">
        <v>97.05</v>
      </c>
      <c r="O182" s="55">
        <v>2443.0873015500001</v>
      </c>
      <c r="P182" s="56">
        <v>1.1999999999999999E-3</v>
      </c>
      <c r="Q182" s="56">
        <v>1E-4</v>
      </c>
    </row>
    <row r="183" spans="1:17">
      <c r="A183" t="s">
        <v>4516</v>
      </c>
      <c r="B183" t="s">
        <v>2911</v>
      </c>
      <c r="C183" t="s">
        <v>3138</v>
      </c>
      <c r="D183" s="108" t="s">
        <v>4605</v>
      </c>
      <c r="E183" t="s">
        <v>572</v>
      </c>
      <c r="F183" t="s">
        <v>2805</v>
      </c>
      <c r="G183" t="s">
        <v>127</v>
      </c>
      <c r="H183" s="55">
        <v>7.45</v>
      </c>
      <c r="I183" t="s">
        <v>698</v>
      </c>
      <c r="J183" t="s">
        <v>98</v>
      </c>
      <c r="K183" s="56">
        <v>3.4599999999999999E-2</v>
      </c>
      <c r="L183" s="56">
        <v>4.2200000000000001E-2</v>
      </c>
      <c r="M183" s="55">
        <v>1218072.1200000001</v>
      </c>
      <c r="N183" s="55">
        <v>97.91</v>
      </c>
      <c r="O183" s="55">
        <v>1192.6144126920001</v>
      </c>
      <c r="P183" s="56">
        <v>5.9999999999999995E-4</v>
      </c>
      <c r="Q183" s="56">
        <v>1E-4</v>
      </c>
    </row>
    <row r="184" spans="1:17">
      <c r="A184" t="s">
        <v>4516</v>
      </c>
      <c r="B184" t="s">
        <v>2911</v>
      </c>
      <c r="C184" t="s">
        <v>3139</v>
      </c>
      <c r="D184" s="108" t="s">
        <v>4605</v>
      </c>
      <c r="E184" t="s">
        <v>572</v>
      </c>
      <c r="F184" t="s">
        <v>2863</v>
      </c>
      <c r="G184" t="s">
        <v>127</v>
      </c>
      <c r="H184" s="55">
        <v>7.33</v>
      </c>
      <c r="I184" t="s">
        <v>698</v>
      </c>
      <c r="J184" t="s">
        <v>98</v>
      </c>
      <c r="K184" s="56">
        <v>3.9699999999999999E-2</v>
      </c>
      <c r="L184" s="56">
        <v>4.3799999999999999E-2</v>
      </c>
      <c r="M184" s="55">
        <v>1383977.89</v>
      </c>
      <c r="N184" s="55">
        <v>98.41</v>
      </c>
      <c r="O184" s="55">
        <v>1361.9726415489999</v>
      </c>
      <c r="P184" s="56">
        <v>6.9999999999999999E-4</v>
      </c>
      <c r="Q184" s="56">
        <v>1E-4</v>
      </c>
    </row>
    <row r="185" spans="1:17">
      <c r="A185" t="s">
        <v>4516</v>
      </c>
      <c r="B185" t="s">
        <v>2911</v>
      </c>
      <c r="C185" t="s">
        <v>3135</v>
      </c>
      <c r="D185" s="108" t="s">
        <v>4605</v>
      </c>
      <c r="E185" t="s">
        <v>572</v>
      </c>
      <c r="F185" t="s">
        <v>250</v>
      </c>
      <c r="G185" t="s">
        <v>127</v>
      </c>
      <c r="H185" s="55">
        <v>7.2</v>
      </c>
      <c r="I185" t="s">
        <v>698</v>
      </c>
      <c r="J185" t="s">
        <v>98</v>
      </c>
      <c r="K185" s="56">
        <v>4.4499999999999998E-2</v>
      </c>
      <c r="L185" s="56">
        <v>4.6899999999999997E-2</v>
      </c>
      <c r="M185" s="55">
        <v>999083.45</v>
      </c>
      <c r="N185" s="55">
        <v>98.94</v>
      </c>
      <c r="O185" s="55">
        <v>988.49316542999998</v>
      </c>
      <c r="P185" s="56">
        <v>5.0000000000000001E-4</v>
      </c>
      <c r="Q185" s="56">
        <v>1E-4</v>
      </c>
    </row>
    <row r="186" spans="1:17">
      <c r="A186" t="s">
        <v>4556</v>
      </c>
      <c r="B186" t="s">
        <v>2911</v>
      </c>
      <c r="C186" t="s">
        <v>3095</v>
      </c>
      <c r="D186" s="108" t="s">
        <v>4605</v>
      </c>
      <c r="E186" t="s">
        <v>572</v>
      </c>
      <c r="F186" t="s">
        <v>4557</v>
      </c>
      <c r="G186" t="s">
        <v>127</v>
      </c>
      <c r="H186" s="55">
        <v>4.97</v>
      </c>
      <c r="I186" t="s">
        <v>341</v>
      </c>
      <c r="J186" t="s">
        <v>98</v>
      </c>
      <c r="K186" s="56">
        <v>4.4999999999999998E-2</v>
      </c>
      <c r="L186" s="56">
        <v>3.7100000000000001E-2</v>
      </c>
      <c r="M186" s="55">
        <v>5756992.3600000003</v>
      </c>
      <c r="N186" s="55">
        <v>106.49</v>
      </c>
      <c r="O186" s="55">
        <v>6130.6211641640002</v>
      </c>
      <c r="P186" s="56">
        <v>3.0000000000000001E-3</v>
      </c>
      <c r="Q186" s="56">
        <v>4.0000000000000002E-4</v>
      </c>
    </row>
    <row r="187" spans="1:17">
      <c r="A187" t="s">
        <v>4558</v>
      </c>
      <c r="B187" t="s">
        <v>2911</v>
      </c>
      <c r="C187" t="s">
        <v>3205</v>
      </c>
      <c r="D187" s="108" t="s">
        <v>4605</v>
      </c>
      <c r="E187" t="s">
        <v>572</v>
      </c>
      <c r="F187" t="s">
        <v>4557</v>
      </c>
      <c r="G187" t="s">
        <v>127</v>
      </c>
      <c r="H187" s="55">
        <v>5.1100000000000003</v>
      </c>
      <c r="I187" t="s">
        <v>341</v>
      </c>
      <c r="J187" t="s">
        <v>98</v>
      </c>
      <c r="K187" s="56">
        <v>4.5499999999999999E-2</v>
      </c>
      <c r="L187" s="56">
        <v>3.7699999999999997E-2</v>
      </c>
      <c r="M187" s="55">
        <v>12185173.560000001</v>
      </c>
      <c r="N187" s="55">
        <v>106.58</v>
      </c>
      <c r="O187" s="55">
        <v>12986.957980248</v>
      </c>
      <c r="P187" s="56">
        <v>6.4000000000000003E-3</v>
      </c>
      <c r="Q187" s="56">
        <v>8.0000000000000004E-4</v>
      </c>
    </row>
    <row r="188" spans="1:17">
      <c r="A188" t="s">
        <v>4559</v>
      </c>
      <c r="B188" t="s">
        <v>2911</v>
      </c>
      <c r="C188" t="s">
        <v>3087</v>
      </c>
      <c r="D188" s="108" t="s">
        <v>4605</v>
      </c>
      <c r="E188" t="s">
        <v>567</v>
      </c>
      <c r="F188" t="s">
        <v>3088</v>
      </c>
      <c r="G188" t="s">
        <v>177</v>
      </c>
      <c r="H188" s="55">
        <v>4.57</v>
      </c>
      <c r="I188" t="s">
        <v>341</v>
      </c>
      <c r="J188" t="s">
        <v>102</v>
      </c>
      <c r="K188" s="56">
        <v>2.3599999999999999E-2</v>
      </c>
      <c r="L188" s="56">
        <v>5.4199999999999998E-2</v>
      </c>
      <c r="M188" s="55">
        <v>5434170.21</v>
      </c>
      <c r="N188" s="55">
        <v>87.31000000000013</v>
      </c>
      <c r="O188" s="55">
        <v>19033.333099924101</v>
      </c>
      <c r="P188" s="56">
        <v>9.4000000000000004E-3</v>
      </c>
      <c r="Q188" s="56">
        <v>1.1999999999999999E-3</v>
      </c>
    </row>
    <row r="189" spans="1:17">
      <c r="A189" t="s">
        <v>4560</v>
      </c>
      <c r="B189" t="s">
        <v>2911</v>
      </c>
      <c r="C189" t="s">
        <v>3105</v>
      </c>
      <c r="D189" s="108" t="s">
        <v>4605</v>
      </c>
      <c r="E189" t="s">
        <v>572</v>
      </c>
      <c r="F189" t="s">
        <v>687</v>
      </c>
      <c r="G189" t="s">
        <v>127</v>
      </c>
      <c r="H189" s="55">
        <v>8.6</v>
      </c>
      <c r="I189" t="s">
        <v>698</v>
      </c>
      <c r="J189" t="s">
        <v>98</v>
      </c>
      <c r="K189" s="56">
        <v>2.35E-2</v>
      </c>
      <c r="L189" s="56">
        <v>4.0899999999999999E-2</v>
      </c>
      <c r="M189" s="55">
        <v>7112905.2400000002</v>
      </c>
      <c r="N189" s="55">
        <v>96.18</v>
      </c>
      <c r="O189" s="55">
        <v>6841.1922598319998</v>
      </c>
      <c r="P189" s="56">
        <v>3.3999999999999998E-3</v>
      </c>
      <c r="Q189" s="56">
        <v>4.0000000000000002E-4</v>
      </c>
    </row>
    <row r="190" spans="1:17">
      <c r="A190" t="s">
        <v>4560</v>
      </c>
      <c r="B190" t="s">
        <v>2911</v>
      </c>
      <c r="C190" t="s">
        <v>3106</v>
      </c>
      <c r="D190" s="108" t="s">
        <v>4605</v>
      </c>
      <c r="E190" t="s">
        <v>572</v>
      </c>
      <c r="F190" t="s">
        <v>3107</v>
      </c>
      <c r="G190" t="s">
        <v>127</v>
      </c>
      <c r="H190" s="55">
        <v>8.5</v>
      </c>
      <c r="I190" t="s">
        <v>698</v>
      </c>
      <c r="J190" t="s">
        <v>98</v>
      </c>
      <c r="K190" s="56">
        <v>2.47E-2</v>
      </c>
      <c r="L190" s="56">
        <v>4.3299999999999998E-2</v>
      </c>
      <c r="M190" s="55">
        <v>889863.44</v>
      </c>
      <c r="N190" s="55">
        <v>95.37</v>
      </c>
      <c r="O190" s="55">
        <v>848.66276272799996</v>
      </c>
      <c r="P190" s="56">
        <v>4.0000000000000002E-4</v>
      </c>
      <c r="Q190" s="56">
        <v>1E-4</v>
      </c>
    </row>
    <row r="191" spans="1:17">
      <c r="A191" t="s">
        <v>4560</v>
      </c>
      <c r="B191" t="s">
        <v>2911</v>
      </c>
      <c r="C191" t="s">
        <v>3096</v>
      </c>
      <c r="D191" s="108" t="s">
        <v>4605</v>
      </c>
      <c r="E191" t="s">
        <v>572</v>
      </c>
      <c r="F191" t="s">
        <v>3097</v>
      </c>
      <c r="G191" t="s">
        <v>127</v>
      </c>
      <c r="H191" s="55">
        <v>8.41</v>
      </c>
      <c r="I191" t="s">
        <v>698</v>
      </c>
      <c r="J191" t="s">
        <v>98</v>
      </c>
      <c r="K191" s="56">
        <v>2.5600000000000001E-2</v>
      </c>
      <c r="L191" s="56">
        <v>4.5900000000000003E-2</v>
      </c>
      <c r="M191" s="55">
        <v>4096398.33</v>
      </c>
      <c r="N191" s="55">
        <v>93.5</v>
      </c>
      <c r="O191" s="55">
        <v>3830.1324385500002</v>
      </c>
      <c r="P191" s="56">
        <v>1.9E-3</v>
      </c>
      <c r="Q191" s="56">
        <v>2.0000000000000001E-4</v>
      </c>
    </row>
    <row r="192" spans="1:17">
      <c r="A192" t="s">
        <v>4560</v>
      </c>
      <c r="B192" t="s">
        <v>2911</v>
      </c>
      <c r="C192" t="s">
        <v>3098</v>
      </c>
      <c r="D192" s="108" t="s">
        <v>4605</v>
      </c>
      <c r="E192" t="s">
        <v>572</v>
      </c>
      <c r="F192" t="s">
        <v>3099</v>
      </c>
      <c r="G192" t="s">
        <v>127</v>
      </c>
      <c r="H192" s="55">
        <v>8.5299999999999994</v>
      </c>
      <c r="I192" t="s">
        <v>698</v>
      </c>
      <c r="J192" t="s">
        <v>98</v>
      </c>
      <c r="K192" s="56">
        <v>2.2700000000000001E-2</v>
      </c>
      <c r="L192" s="56">
        <v>4.4299999999999999E-2</v>
      </c>
      <c r="M192" s="55">
        <v>4082362.66</v>
      </c>
      <c r="N192" s="55">
        <v>91.47</v>
      </c>
      <c r="O192" s="55">
        <v>3734.137125102</v>
      </c>
      <c r="P192" s="56">
        <v>1.8E-3</v>
      </c>
      <c r="Q192" s="56">
        <v>2.0000000000000001E-4</v>
      </c>
    </row>
    <row r="193" spans="1:17">
      <c r="A193" t="s">
        <v>4560</v>
      </c>
      <c r="B193" t="s">
        <v>2911</v>
      </c>
      <c r="C193" t="s">
        <v>3100</v>
      </c>
      <c r="D193" s="108" t="s">
        <v>4605</v>
      </c>
      <c r="E193" t="s">
        <v>572</v>
      </c>
      <c r="F193" t="s">
        <v>384</v>
      </c>
      <c r="G193" t="s">
        <v>127</v>
      </c>
      <c r="H193" s="55">
        <v>8.57</v>
      </c>
      <c r="I193" t="s">
        <v>698</v>
      </c>
      <c r="J193" t="s">
        <v>98</v>
      </c>
      <c r="K193" s="56">
        <v>1.7899999999999999E-2</v>
      </c>
      <c r="L193" s="56">
        <v>4.7100000000000003E-2</v>
      </c>
      <c r="M193" s="55">
        <v>3363913.82</v>
      </c>
      <c r="N193" s="55">
        <v>84.42</v>
      </c>
      <c r="O193" s="55">
        <v>2839.8160468440001</v>
      </c>
      <c r="P193" s="56">
        <v>1.4E-3</v>
      </c>
      <c r="Q193" s="56">
        <v>2.0000000000000001E-4</v>
      </c>
    </row>
    <row r="194" spans="1:17">
      <c r="A194" t="s">
        <v>4560</v>
      </c>
      <c r="B194" t="s">
        <v>2911</v>
      </c>
      <c r="C194" t="s">
        <v>3101</v>
      </c>
      <c r="D194" s="108" t="s">
        <v>4605</v>
      </c>
      <c r="E194" t="s">
        <v>572</v>
      </c>
      <c r="F194" t="s">
        <v>283</v>
      </c>
      <c r="G194" t="s">
        <v>127</v>
      </c>
      <c r="H194" s="55">
        <v>8.41</v>
      </c>
      <c r="I194" t="s">
        <v>698</v>
      </c>
      <c r="J194" t="s">
        <v>98</v>
      </c>
      <c r="K194" s="56">
        <v>2.3599999999999999E-2</v>
      </c>
      <c r="L194" s="56">
        <v>4.7800000000000002E-2</v>
      </c>
      <c r="M194" s="55">
        <v>3944973.21</v>
      </c>
      <c r="N194" s="55">
        <v>88.43</v>
      </c>
      <c r="O194" s="55">
        <v>3488.5398096029999</v>
      </c>
      <c r="P194" s="56">
        <v>1.6999999999999999E-3</v>
      </c>
      <c r="Q194" s="56">
        <v>2.0000000000000001E-4</v>
      </c>
    </row>
    <row r="195" spans="1:17">
      <c r="A195" t="s">
        <v>4560</v>
      </c>
      <c r="B195" t="s">
        <v>2911</v>
      </c>
      <c r="C195" t="s">
        <v>3102</v>
      </c>
      <c r="D195" s="108" t="s">
        <v>4605</v>
      </c>
      <c r="E195" t="s">
        <v>572</v>
      </c>
      <c r="F195" t="s">
        <v>3103</v>
      </c>
      <c r="G195" t="s">
        <v>127</v>
      </c>
      <c r="H195" s="55">
        <v>8.4499999999999993</v>
      </c>
      <c r="I195" t="s">
        <v>698</v>
      </c>
      <c r="J195" t="s">
        <v>98</v>
      </c>
      <c r="K195" s="56">
        <v>2.4E-2</v>
      </c>
      <c r="L195" s="56">
        <v>4.5699999999999998E-2</v>
      </c>
      <c r="M195" s="55">
        <v>4493015.41</v>
      </c>
      <c r="N195" s="55">
        <v>89.67</v>
      </c>
      <c r="O195" s="55">
        <v>4028.886918147</v>
      </c>
      <c r="P195" s="56">
        <v>2E-3</v>
      </c>
      <c r="Q195" s="56">
        <v>2.0000000000000001E-4</v>
      </c>
    </row>
    <row r="196" spans="1:17">
      <c r="A196" t="s">
        <v>4560</v>
      </c>
      <c r="B196" t="s">
        <v>2911</v>
      </c>
      <c r="C196" t="s">
        <v>3108</v>
      </c>
      <c r="D196" s="108" t="s">
        <v>4605</v>
      </c>
      <c r="E196" t="s">
        <v>572</v>
      </c>
      <c r="F196" t="s">
        <v>259</v>
      </c>
      <c r="G196" t="s">
        <v>127</v>
      </c>
      <c r="H196" s="55">
        <v>8.1999999999999993</v>
      </c>
      <c r="I196" t="s">
        <v>698</v>
      </c>
      <c r="J196" t="s">
        <v>98</v>
      </c>
      <c r="K196" s="56">
        <v>4.1200000000000001E-2</v>
      </c>
      <c r="L196" s="56">
        <v>4.1399999999999999E-2</v>
      </c>
      <c r="M196" s="55">
        <v>69419.55</v>
      </c>
      <c r="N196" s="55">
        <v>100.49</v>
      </c>
      <c r="O196" s="55">
        <v>69.759705795000002</v>
      </c>
      <c r="P196" s="56">
        <v>0</v>
      </c>
      <c r="Q196" s="56">
        <v>0</v>
      </c>
    </row>
    <row r="197" spans="1:17">
      <c r="A197" t="s">
        <v>4560</v>
      </c>
      <c r="B197" t="s">
        <v>2911</v>
      </c>
      <c r="C197" t="s">
        <v>3104</v>
      </c>
      <c r="D197" s="108" t="s">
        <v>4605</v>
      </c>
      <c r="E197" t="s">
        <v>572</v>
      </c>
      <c r="F197" t="s">
        <v>259</v>
      </c>
      <c r="G197" t="s">
        <v>127</v>
      </c>
      <c r="H197" s="55">
        <v>8.1999999999999993</v>
      </c>
      <c r="I197" t="s">
        <v>698</v>
      </c>
      <c r="J197" t="s">
        <v>98</v>
      </c>
      <c r="K197" s="56">
        <v>4.1200000000000001E-2</v>
      </c>
      <c r="L197" s="56">
        <v>4.1399999999999999E-2</v>
      </c>
      <c r="M197" s="55">
        <v>2111511.4500000002</v>
      </c>
      <c r="N197" s="55">
        <v>100.49</v>
      </c>
      <c r="O197" s="55">
        <v>2121.8578561049999</v>
      </c>
      <c r="P197" s="56">
        <v>1E-3</v>
      </c>
      <c r="Q197" s="56">
        <v>1E-4</v>
      </c>
    </row>
    <row r="198" spans="1:17">
      <c r="A198" t="s">
        <v>4517</v>
      </c>
      <c r="B198" t="s">
        <v>2911</v>
      </c>
      <c r="C198" t="s">
        <v>3193</v>
      </c>
      <c r="D198" s="108" t="s">
        <v>4605</v>
      </c>
      <c r="E198" t="s">
        <v>567</v>
      </c>
      <c r="F198" t="s">
        <v>220</v>
      </c>
      <c r="G198" t="s">
        <v>177</v>
      </c>
      <c r="H198" s="55">
        <v>4.24</v>
      </c>
      <c r="I198" t="s">
        <v>110</v>
      </c>
      <c r="J198" t="s">
        <v>98</v>
      </c>
      <c r="K198" s="56">
        <v>7.3999999999999996E-2</v>
      </c>
      <c r="L198" s="56">
        <v>7.2800000000000004E-2</v>
      </c>
      <c r="M198" s="55">
        <v>15608868.949999999</v>
      </c>
      <c r="N198" s="55">
        <v>99.42</v>
      </c>
      <c r="O198" s="55">
        <v>15518.337510089999</v>
      </c>
      <c r="P198" s="56">
        <v>7.7000000000000002E-3</v>
      </c>
      <c r="Q198" s="56">
        <v>8.9999999999999998E-4</v>
      </c>
    </row>
    <row r="199" spans="1:17">
      <c r="A199" t="s">
        <v>4517</v>
      </c>
      <c r="B199" t="s">
        <v>2911</v>
      </c>
      <c r="C199" t="s">
        <v>3194</v>
      </c>
      <c r="D199" s="108" t="s">
        <v>4605</v>
      </c>
      <c r="E199" t="s">
        <v>567</v>
      </c>
      <c r="F199" t="s">
        <v>409</v>
      </c>
      <c r="G199" t="s">
        <v>177</v>
      </c>
      <c r="H199" s="55">
        <v>4.24</v>
      </c>
      <c r="I199" t="s">
        <v>110</v>
      </c>
      <c r="J199" t="s">
        <v>98</v>
      </c>
      <c r="K199" s="56">
        <v>7.3999999999999996E-2</v>
      </c>
      <c r="L199" s="56">
        <v>7.2700000000000001E-2</v>
      </c>
      <c r="M199" s="55">
        <v>2694218.94</v>
      </c>
      <c r="N199" s="55">
        <v>99.46</v>
      </c>
      <c r="O199" s="55">
        <v>2679.6701577240001</v>
      </c>
      <c r="P199" s="56">
        <v>1.2999999999999999E-3</v>
      </c>
      <c r="Q199" s="56">
        <v>2.0000000000000001E-4</v>
      </c>
    </row>
    <row r="200" spans="1:17">
      <c r="A200" t="s">
        <v>4517</v>
      </c>
      <c r="B200" t="s">
        <v>2911</v>
      </c>
      <c r="C200" t="s">
        <v>3195</v>
      </c>
      <c r="D200" s="108" t="s">
        <v>4605</v>
      </c>
      <c r="E200" t="s">
        <v>567</v>
      </c>
      <c r="F200" t="s">
        <v>310</v>
      </c>
      <c r="G200" t="s">
        <v>177</v>
      </c>
      <c r="H200" s="55">
        <v>4.25</v>
      </c>
      <c r="I200" t="s">
        <v>110</v>
      </c>
      <c r="J200" t="s">
        <v>98</v>
      </c>
      <c r="K200" s="56">
        <v>7.3999999999999996E-2</v>
      </c>
      <c r="L200" s="56">
        <v>6.7100000000000007E-2</v>
      </c>
      <c r="M200" s="55">
        <v>8200897.71</v>
      </c>
      <c r="N200" s="55">
        <v>101.74</v>
      </c>
      <c r="O200" s="55">
        <v>8343.5933301540008</v>
      </c>
      <c r="P200" s="56">
        <v>4.1000000000000003E-3</v>
      </c>
      <c r="Q200" s="56">
        <v>5.0000000000000001E-4</v>
      </c>
    </row>
    <row r="201" spans="1:17">
      <c r="A201" t="s">
        <v>4561</v>
      </c>
      <c r="B201" t="s">
        <v>2911</v>
      </c>
      <c r="C201" t="s">
        <v>3168</v>
      </c>
      <c r="D201" s="108" t="s">
        <v>4605</v>
      </c>
      <c r="E201" t="s">
        <v>572</v>
      </c>
      <c r="F201" t="s">
        <v>3169</v>
      </c>
      <c r="G201" t="s">
        <v>127</v>
      </c>
      <c r="H201" s="55">
        <v>10.9</v>
      </c>
      <c r="I201" t="s">
        <v>698</v>
      </c>
      <c r="J201" t="s">
        <v>98</v>
      </c>
      <c r="K201" s="56">
        <v>3.9600000000000003E-2</v>
      </c>
      <c r="L201" s="56">
        <v>3.9E-2</v>
      </c>
      <c r="M201" s="55">
        <v>1369849.75</v>
      </c>
      <c r="N201" s="55">
        <v>98.47</v>
      </c>
      <c r="O201" s="55">
        <v>1348.8910488250001</v>
      </c>
      <c r="P201" s="56">
        <v>6.9999999999999999E-4</v>
      </c>
      <c r="Q201" s="56">
        <v>1E-4</v>
      </c>
    </row>
    <row r="202" spans="1:17">
      <c r="A202" t="s">
        <v>4561</v>
      </c>
      <c r="B202" t="s">
        <v>2911</v>
      </c>
      <c r="C202" t="s">
        <v>3170</v>
      </c>
      <c r="D202" s="108" t="s">
        <v>4605</v>
      </c>
      <c r="E202" t="s">
        <v>572</v>
      </c>
      <c r="F202" t="s">
        <v>264</v>
      </c>
      <c r="G202" t="s">
        <v>127</v>
      </c>
      <c r="H202" s="55">
        <v>10.73</v>
      </c>
      <c r="I202" t="s">
        <v>698</v>
      </c>
      <c r="J202" t="s">
        <v>98</v>
      </c>
      <c r="K202" s="56">
        <v>4.4900000000000002E-2</v>
      </c>
      <c r="L202" s="56">
        <v>4.1700000000000001E-2</v>
      </c>
      <c r="M202" s="55">
        <v>1671165.26</v>
      </c>
      <c r="N202" s="55">
        <v>98.42</v>
      </c>
      <c r="O202" s="55">
        <v>1644.760848892</v>
      </c>
      <c r="P202" s="56">
        <v>8.0000000000000004E-4</v>
      </c>
      <c r="Q202" s="56">
        <v>1E-4</v>
      </c>
    </row>
    <row r="203" spans="1:17">
      <c r="A203" t="s">
        <v>4561</v>
      </c>
      <c r="B203" t="s">
        <v>2911</v>
      </c>
      <c r="C203" t="s">
        <v>3171</v>
      </c>
      <c r="D203" s="108" t="s">
        <v>4605</v>
      </c>
      <c r="E203" t="s">
        <v>572</v>
      </c>
      <c r="F203" t="s">
        <v>250</v>
      </c>
      <c r="G203" t="s">
        <v>127</v>
      </c>
      <c r="H203" s="55">
        <v>10.65</v>
      </c>
      <c r="I203" t="s">
        <v>698</v>
      </c>
      <c r="J203" t="s">
        <v>98</v>
      </c>
      <c r="K203" s="56">
        <v>4.7800000000000002E-2</v>
      </c>
      <c r="L203" s="56">
        <v>4.24E-2</v>
      </c>
      <c r="M203" s="55">
        <v>824456.96</v>
      </c>
      <c r="N203" s="55">
        <v>99.75</v>
      </c>
      <c r="O203" s="55">
        <v>822.39581759999999</v>
      </c>
      <c r="P203" s="56">
        <v>4.0000000000000002E-4</v>
      </c>
      <c r="Q203" s="56">
        <v>0</v>
      </c>
    </row>
    <row r="204" spans="1:17">
      <c r="A204" t="s">
        <v>4562</v>
      </c>
      <c r="B204" t="s">
        <v>2911</v>
      </c>
      <c r="C204" t="s">
        <v>3093</v>
      </c>
      <c r="D204" s="108" t="s">
        <v>4605</v>
      </c>
      <c r="E204" t="s">
        <v>315</v>
      </c>
      <c r="F204" t="s">
        <v>3094</v>
      </c>
      <c r="G204" t="s">
        <v>2014</v>
      </c>
      <c r="H204" s="55">
        <v>1.76</v>
      </c>
      <c r="I204" t="s">
        <v>361</v>
      </c>
      <c r="J204" t="s">
        <v>98</v>
      </c>
      <c r="K204" s="56">
        <v>7.6799999999999993E-2</v>
      </c>
      <c r="L204" s="56">
        <v>8.09E-2</v>
      </c>
      <c r="M204" s="55">
        <v>4496795.83</v>
      </c>
      <c r="N204" s="55">
        <v>99.97</v>
      </c>
      <c r="O204" s="55">
        <v>4495.4467912509999</v>
      </c>
      <c r="P204" s="56">
        <v>2.2000000000000001E-3</v>
      </c>
      <c r="Q204" s="56">
        <v>2.9999999999999997E-4</v>
      </c>
    </row>
    <row r="205" spans="1:17">
      <c r="A205" t="s">
        <v>4562</v>
      </c>
      <c r="B205" t="s">
        <v>2911</v>
      </c>
      <c r="C205" t="s">
        <v>3089</v>
      </c>
      <c r="D205" s="108" t="s">
        <v>4605</v>
      </c>
      <c r="E205" t="s">
        <v>315</v>
      </c>
      <c r="F205" t="s">
        <v>3090</v>
      </c>
      <c r="G205" t="s">
        <v>2014</v>
      </c>
      <c r="H205" s="55">
        <v>1.77</v>
      </c>
      <c r="I205" t="s">
        <v>361</v>
      </c>
      <c r="J205" t="s">
        <v>98</v>
      </c>
      <c r="K205" s="56">
        <v>7.6799999999999993E-2</v>
      </c>
      <c r="L205" s="56">
        <v>7.6799999999999993E-2</v>
      </c>
      <c r="M205" s="55">
        <v>11622.69</v>
      </c>
      <c r="N205" s="55">
        <v>100.64</v>
      </c>
      <c r="O205" s="55">
        <v>11.697075216</v>
      </c>
      <c r="P205" s="56">
        <v>0</v>
      </c>
      <c r="Q205" s="56">
        <v>0</v>
      </c>
    </row>
    <row r="206" spans="1:17">
      <c r="A206" t="s">
        <v>4562</v>
      </c>
      <c r="B206" t="s">
        <v>2911</v>
      </c>
      <c r="C206" t="s">
        <v>3091</v>
      </c>
      <c r="D206" s="108" t="s">
        <v>4605</v>
      </c>
      <c r="E206" t="s">
        <v>315</v>
      </c>
      <c r="F206" t="s">
        <v>3092</v>
      </c>
      <c r="G206" t="s">
        <v>2014</v>
      </c>
      <c r="H206" s="55">
        <v>1.77</v>
      </c>
      <c r="I206" t="s">
        <v>361</v>
      </c>
      <c r="J206" t="s">
        <v>98</v>
      </c>
      <c r="K206" s="56">
        <v>7.6799999999999993E-2</v>
      </c>
      <c r="L206" s="56">
        <v>7.3099999999999998E-2</v>
      </c>
      <c r="M206" s="55">
        <v>574809.06999999995</v>
      </c>
      <c r="N206" s="55">
        <v>101.26</v>
      </c>
      <c r="O206" s="55">
        <v>582.05166428200005</v>
      </c>
      <c r="P206" s="56">
        <v>2.9999999999999997E-4</v>
      </c>
      <c r="Q206" s="56">
        <v>0</v>
      </c>
    </row>
    <row r="207" spans="1:17">
      <c r="A207" t="s">
        <v>4540</v>
      </c>
      <c r="B207" t="s">
        <v>2911</v>
      </c>
      <c r="C207" t="s">
        <v>3166</v>
      </c>
      <c r="D207" s="108" t="s">
        <v>4605</v>
      </c>
      <c r="E207" t="s">
        <v>315</v>
      </c>
      <c r="F207" t="s">
        <v>2939</v>
      </c>
      <c r="G207" t="s">
        <v>2014</v>
      </c>
      <c r="H207" s="55">
        <v>4.9400000000000004</v>
      </c>
      <c r="I207" t="s">
        <v>361</v>
      </c>
      <c r="J207" t="s">
        <v>98</v>
      </c>
      <c r="K207" s="56">
        <v>0.06</v>
      </c>
      <c r="L207" s="56">
        <v>1.9099999999999999E-2</v>
      </c>
      <c r="M207" s="55">
        <v>13515864.619999999</v>
      </c>
      <c r="N207" s="55">
        <v>141.91999999999999</v>
      </c>
      <c r="O207" s="55">
        <v>19181.715068704001</v>
      </c>
      <c r="P207" s="56">
        <v>9.4999999999999998E-3</v>
      </c>
      <c r="Q207" s="56">
        <v>1.1999999999999999E-3</v>
      </c>
    </row>
    <row r="208" spans="1:17">
      <c r="A208" t="s">
        <v>4540</v>
      </c>
      <c r="B208" t="s">
        <v>2911</v>
      </c>
      <c r="C208" t="s">
        <v>3164</v>
      </c>
      <c r="D208" s="108" t="s">
        <v>4605</v>
      </c>
      <c r="E208" t="s">
        <v>315</v>
      </c>
      <c r="F208" t="s">
        <v>3165</v>
      </c>
      <c r="G208" t="s">
        <v>2014</v>
      </c>
      <c r="H208" s="55">
        <v>4.57</v>
      </c>
      <c r="I208" t="s">
        <v>361</v>
      </c>
      <c r="J208" t="s">
        <v>98</v>
      </c>
      <c r="K208" s="56">
        <v>4.2000000000000003E-2</v>
      </c>
      <c r="L208" s="56">
        <v>2.9899999999999999E-2</v>
      </c>
      <c r="M208" s="55">
        <v>938074.05</v>
      </c>
      <c r="N208" s="55">
        <v>118.95</v>
      </c>
      <c r="O208" s="55">
        <v>1115.8390824749999</v>
      </c>
      <c r="P208" s="56">
        <v>5.9999999999999995E-4</v>
      </c>
      <c r="Q208" s="56">
        <v>1E-4</v>
      </c>
    </row>
    <row r="209" spans="1:17">
      <c r="A209" t="s">
        <v>4563</v>
      </c>
      <c r="B209" t="s">
        <v>2911</v>
      </c>
      <c r="C209" t="s">
        <v>3172</v>
      </c>
      <c r="D209" s="108" t="s">
        <v>4605</v>
      </c>
      <c r="E209" t="s">
        <v>572</v>
      </c>
      <c r="F209" t="s">
        <v>3173</v>
      </c>
      <c r="G209" t="s">
        <v>127</v>
      </c>
      <c r="H209" s="55">
        <v>2.92</v>
      </c>
      <c r="I209" t="s">
        <v>103</v>
      </c>
      <c r="J209" t="s">
        <v>98</v>
      </c>
      <c r="K209" s="56">
        <v>2.3599999999999999E-2</v>
      </c>
      <c r="L209" s="56">
        <v>2.7799999999999998E-2</v>
      </c>
      <c r="M209" s="55">
        <v>7348379.4100000001</v>
      </c>
      <c r="N209" s="55">
        <v>110.13</v>
      </c>
      <c r="O209" s="55">
        <v>8092.7702442330001</v>
      </c>
      <c r="P209" s="56">
        <v>4.0000000000000001E-3</v>
      </c>
      <c r="Q209" s="56">
        <v>5.0000000000000001E-4</v>
      </c>
    </row>
    <row r="210" spans="1:17">
      <c r="A210" t="s">
        <v>4564</v>
      </c>
      <c r="B210" t="s">
        <v>2911</v>
      </c>
      <c r="C210" t="s">
        <v>3118</v>
      </c>
      <c r="D210" s="108" t="s">
        <v>4605</v>
      </c>
      <c r="E210" t="s">
        <v>315</v>
      </c>
      <c r="F210" t="s">
        <v>3119</v>
      </c>
      <c r="G210" t="s">
        <v>2014</v>
      </c>
      <c r="H210" s="55">
        <v>0.19</v>
      </c>
      <c r="I210" t="s">
        <v>110</v>
      </c>
      <c r="J210" t="s">
        <v>98</v>
      </c>
      <c r="K210" s="56">
        <v>3.1800000000000002E-2</v>
      </c>
      <c r="L210" s="56">
        <v>6.5699999999999995E-2</v>
      </c>
      <c r="M210" s="55">
        <v>236167.07</v>
      </c>
      <c r="N210" s="55">
        <v>99.54</v>
      </c>
      <c r="O210" s="55">
        <v>235.08070147800001</v>
      </c>
      <c r="P210" s="56">
        <v>1E-4</v>
      </c>
      <c r="Q210" s="56">
        <v>0</v>
      </c>
    </row>
    <row r="211" spans="1:17">
      <c r="A211" t="s">
        <v>4564</v>
      </c>
      <c r="B211" t="s">
        <v>2911</v>
      </c>
      <c r="C211" t="s">
        <v>3121</v>
      </c>
      <c r="D211" s="108" t="s">
        <v>4605</v>
      </c>
      <c r="E211" t="s">
        <v>315</v>
      </c>
      <c r="F211" t="s">
        <v>3122</v>
      </c>
      <c r="G211" t="s">
        <v>2014</v>
      </c>
      <c r="H211" s="55">
        <v>1.2</v>
      </c>
      <c r="I211" t="s">
        <v>110</v>
      </c>
      <c r="J211" t="s">
        <v>98</v>
      </c>
      <c r="K211" s="56">
        <v>3.3700000000000001E-2</v>
      </c>
      <c r="L211" s="56">
        <v>6.0299999999999999E-2</v>
      </c>
      <c r="M211" s="55">
        <v>180772.15</v>
      </c>
      <c r="N211" s="55">
        <v>97.17</v>
      </c>
      <c r="O211" s="55">
        <v>175.656298155</v>
      </c>
      <c r="P211" s="56">
        <v>1E-4</v>
      </c>
      <c r="Q211" s="56">
        <v>0</v>
      </c>
    </row>
    <row r="212" spans="1:17">
      <c r="A212" t="s">
        <v>4564</v>
      </c>
      <c r="B212" t="s">
        <v>2911</v>
      </c>
      <c r="C212" t="s">
        <v>3120</v>
      </c>
      <c r="D212" s="108" t="s">
        <v>4605</v>
      </c>
      <c r="E212" t="s">
        <v>315</v>
      </c>
      <c r="F212" t="s">
        <v>3119</v>
      </c>
      <c r="G212" t="s">
        <v>2014</v>
      </c>
      <c r="H212" s="55">
        <v>0.19</v>
      </c>
      <c r="I212" t="s">
        <v>110</v>
      </c>
      <c r="J212" t="s">
        <v>98</v>
      </c>
      <c r="K212" s="56">
        <v>6.8500000000000005E-2</v>
      </c>
      <c r="L212" s="56">
        <v>6.3100000000000003E-2</v>
      </c>
      <c r="M212" s="55">
        <v>231442.11</v>
      </c>
      <c r="N212" s="55">
        <v>100.43</v>
      </c>
      <c r="O212" s="55">
        <v>232.43731107299999</v>
      </c>
      <c r="P212" s="56">
        <v>1E-4</v>
      </c>
      <c r="Q212" s="56">
        <v>0</v>
      </c>
    </row>
    <row r="213" spans="1:17">
      <c r="A213" t="s">
        <v>4564</v>
      </c>
      <c r="B213" t="s">
        <v>2911</v>
      </c>
      <c r="C213" t="s">
        <v>3116</v>
      </c>
      <c r="D213" s="108" t="s">
        <v>4605</v>
      </c>
      <c r="E213" t="s">
        <v>315</v>
      </c>
      <c r="F213" t="s">
        <v>3117</v>
      </c>
      <c r="G213" t="s">
        <v>2014</v>
      </c>
      <c r="H213" s="55">
        <v>1.21</v>
      </c>
      <c r="I213" t="s">
        <v>110</v>
      </c>
      <c r="J213" t="s">
        <v>98</v>
      </c>
      <c r="K213" s="56">
        <v>2.3E-2</v>
      </c>
      <c r="L213" s="56">
        <v>3.2500000000000001E-2</v>
      </c>
      <c r="M213" s="55">
        <v>693267.4</v>
      </c>
      <c r="N213" s="55">
        <v>112.08</v>
      </c>
      <c r="O213" s="55">
        <v>777.01410192000003</v>
      </c>
      <c r="P213" s="56">
        <v>4.0000000000000002E-4</v>
      </c>
      <c r="Q213" s="56">
        <v>0</v>
      </c>
    </row>
    <row r="214" spans="1:17">
      <c r="A214" t="s">
        <v>4564</v>
      </c>
      <c r="B214" t="s">
        <v>2911</v>
      </c>
      <c r="C214" t="s">
        <v>3123</v>
      </c>
      <c r="D214" s="108" t="s">
        <v>4605</v>
      </c>
      <c r="E214" t="s">
        <v>315</v>
      </c>
      <c r="F214" t="s">
        <v>3124</v>
      </c>
      <c r="G214" t="s">
        <v>2014</v>
      </c>
      <c r="H214" s="55">
        <v>1.43</v>
      </c>
      <c r="I214" t="s">
        <v>110</v>
      </c>
      <c r="J214" t="s">
        <v>98</v>
      </c>
      <c r="K214" s="56">
        <v>3.8399999999999997E-2</v>
      </c>
      <c r="L214" s="56">
        <v>5.96E-2</v>
      </c>
      <c r="M214" s="55">
        <v>116207.69</v>
      </c>
      <c r="N214" s="55">
        <v>97.39</v>
      </c>
      <c r="O214" s="55">
        <v>113.174669291</v>
      </c>
      <c r="P214" s="56">
        <v>1E-4</v>
      </c>
      <c r="Q214" s="56">
        <v>0</v>
      </c>
    </row>
    <row r="215" spans="1:17">
      <c r="A215" t="s">
        <v>4564</v>
      </c>
      <c r="B215" t="s">
        <v>2911</v>
      </c>
      <c r="C215" t="s">
        <v>3125</v>
      </c>
      <c r="D215" s="108" t="s">
        <v>4605</v>
      </c>
      <c r="E215" t="s">
        <v>315</v>
      </c>
      <c r="F215" t="s">
        <v>3126</v>
      </c>
      <c r="G215" t="s">
        <v>2014</v>
      </c>
      <c r="H215" s="55">
        <v>1.43</v>
      </c>
      <c r="I215" t="s">
        <v>110</v>
      </c>
      <c r="J215" t="s">
        <v>98</v>
      </c>
      <c r="K215" s="56">
        <v>3.85E-2</v>
      </c>
      <c r="L215" s="56">
        <v>5.9499999999999997E-2</v>
      </c>
      <c r="M215" s="55">
        <v>38869.050000000003</v>
      </c>
      <c r="N215" s="55">
        <v>97.41</v>
      </c>
      <c r="O215" s="55">
        <v>37.862341604999997</v>
      </c>
      <c r="P215" s="56">
        <v>0</v>
      </c>
      <c r="Q215" s="56">
        <v>0</v>
      </c>
    </row>
    <row r="216" spans="1:17">
      <c r="A216" t="s">
        <v>4565</v>
      </c>
      <c r="B216" t="s">
        <v>2865</v>
      </c>
      <c r="C216" t="s">
        <v>3109</v>
      </c>
      <c r="D216" s="108" t="s">
        <v>4605</v>
      </c>
      <c r="E216" t="s">
        <v>567</v>
      </c>
      <c r="F216" t="s">
        <v>3110</v>
      </c>
      <c r="G216" t="s">
        <v>177</v>
      </c>
      <c r="H216" s="55">
        <v>0</v>
      </c>
      <c r="I216" t="s">
        <v>757</v>
      </c>
      <c r="J216" t="s">
        <v>98</v>
      </c>
      <c r="K216" s="56">
        <v>3.6999999999999998E-2</v>
      </c>
      <c r="L216" s="56">
        <v>5.3400000000000003E-2</v>
      </c>
      <c r="M216" s="55">
        <v>1494597.07</v>
      </c>
      <c r="N216" s="55">
        <v>113.34</v>
      </c>
      <c r="O216" s="55">
        <v>1693.976319138</v>
      </c>
      <c r="P216" s="56">
        <v>8.0000000000000004E-4</v>
      </c>
      <c r="Q216" s="56">
        <v>1E-4</v>
      </c>
    </row>
    <row r="217" spans="1:17">
      <c r="A217" t="s">
        <v>4565</v>
      </c>
      <c r="B217" t="s">
        <v>2865</v>
      </c>
      <c r="C217" t="s">
        <v>3114</v>
      </c>
      <c r="D217" s="108" t="s">
        <v>4605</v>
      </c>
      <c r="E217" t="s">
        <v>567</v>
      </c>
      <c r="F217" t="s">
        <v>3115</v>
      </c>
      <c r="G217" t="s">
        <v>177</v>
      </c>
      <c r="H217" s="55">
        <v>0.48</v>
      </c>
      <c r="I217" t="s">
        <v>757</v>
      </c>
      <c r="J217" t="s">
        <v>98</v>
      </c>
      <c r="K217" s="56">
        <v>3.6999999999999998E-2</v>
      </c>
      <c r="L217" s="56">
        <v>0.10489999999999999</v>
      </c>
      <c r="M217" s="55">
        <v>1494597.07</v>
      </c>
      <c r="N217" s="55">
        <v>110.03</v>
      </c>
      <c r="O217" s="55">
        <v>1644.505156121</v>
      </c>
      <c r="P217" s="56">
        <v>8.0000000000000004E-4</v>
      </c>
      <c r="Q217" s="56">
        <v>1E-4</v>
      </c>
    </row>
    <row r="218" spans="1:17">
      <c r="A218" t="s">
        <v>4565</v>
      </c>
      <c r="B218" t="s">
        <v>2865</v>
      </c>
      <c r="C218" t="s">
        <v>3111</v>
      </c>
      <c r="D218" s="108" t="s">
        <v>4605</v>
      </c>
      <c r="E218" t="s">
        <v>567</v>
      </c>
      <c r="F218" t="s">
        <v>3112</v>
      </c>
      <c r="G218" t="s">
        <v>177</v>
      </c>
      <c r="H218" s="55">
        <v>1.48</v>
      </c>
      <c r="I218" t="s">
        <v>757</v>
      </c>
      <c r="J218" t="s">
        <v>98</v>
      </c>
      <c r="K218" s="56">
        <v>3.8800000000000001E-2</v>
      </c>
      <c r="L218" s="56">
        <v>5.0299999999999997E-2</v>
      </c>
      <c r="M218" s="55">
        <v>946044.17</v>
      </c>
      <c r="N218" s="55">
        <v>100.09</v>
      </c>
      <c r="O218" s="55">
        <v>946.89560975300003</v>
      </c>
      <c r="P218" s="56">
        <v>5.0000000000000001E-4</v>
      </c>
      <c r="Q218" s="56">
        <v>1E-4</v>
      </c>
    </row>
    <row r="219" spans="1:17">
      <c r="A219" t="s">
        <v>4565</v>
      </c>
      <c r="B219" t="s">
        <v>2865</v>
      </c>
      <c r="C219" t="s">
        <v>3113</v>
      </c>
      <c r="D219" s="108" t="s">
        <v>4605</v>
      </c>
      <c r="E219" t="s">
        <v>567</v>
      </c>
      <c r="F219" t="s">
        <v>3112</v>
      </c>
      <c r="G219" t="s">
        <v>177</v>
      </c>
      <c r="H219" s="55">
        <v>1.43</v>
      </c>
      <c r="I219" t="s">
        <v>757</v>
      </c>
      <c r="J219" t="s">
        <v>98</v>
      </c>
      <c r="K219" s="56">
        <v>7.0499999999999993E-2</v>
      </c>
      <c r="L219" s="56">
        <v>7.17E-2</v>
      </c>
      <c r="M219" s="55">
        <v>946044.17</v>
      </c>
      <c r="N219" s="55">
        <v>103.07</v>
      </c>
      <c r="O219" s="55">
        <v>975.087726019</v>
      </c>
      <c r="P219" s="56">
        <v>5.0000000000000001E-4</v>
      </c>
      <c r="Q219" s="56">
        <v>1E-4</v>
      </c>
    </row>
    <row r="220" spans="1:17">
      <c r="A220" t="s">
        <v>4566</v>
      </c>
      <c r="B220" t="s">
        <v>2865</v>
      </c>
      <c r="C220" t="s">
        <v>3175</v>
      </c>
      <c r="D220" s="108" t="s">
        <v>4605</v>
      </c>
      <c r="E220" t="s">
        <v>572</v>
      </c>
      <c r="F220" t="s">
        <v>3176</v>
      </c>
      <c r="G220" t="s">
        <v>127</v>
      </c>
      <c r="H220" s="55">
        <v>5.19</v>
      </c>
      <c r="I220" t="s">
        <v>698</v>
      </c>
      <c r="J220" t="s">
        <v>98</v>
      </c>
      <c r="K220" s="56">
        <v>0.04</v>
      </c>
      <c r="L220" s="56">
        <v>3.4099999999999998E-2</v>
      </c>
      <c r="M220" s="55">
        <v>7596632.7699999996</v>
      </c>
      <c r="N220" s="55">
        <v>115.56</v>
      </c>
      <c r="O220" s="55">
        <v>8778.6688290120001</v>
      </c>
      <c r="P220" s="56">
        <v>4.3E-3</v>
      </c>
      <c r="Q220" s="56">
        <v>5.0000000000000001E-4</v>
      </c>
    </row>
    <row r="221" spans="1:17">
      <c r="A221" t="s">
        <v>4566</v>
      </c>
      <c r="B221" t="s">
        <v>2865</v>
      </c>
      <c r="C221" t="s">
        <v>3174</v>
      </c>
      <c r="D221" s="108" t="s">
        <v>4605</v>
      </c>
      <c r="E221" t="s">
        <v>572</v>
      </c>
      <c r="F221" t="s">
        <v>2966</v>
      </c>
      <c r="G221" t="s">
        <v>127</v>
      </c>
      <c r="H221" s="55">
        <v>5.18</v>
      </c>
      <c r="I221" t="s">
        <v>698</v>
      </c>
      <c r="J221" t="s">
        <v>98</v>
      </c>
      <c r="K221" s="56">
        <v>0.04</v>
      </c>
      <c r="L221" s="56">
        <v>3.4700000000000002E-2</v>
      </c>
      <c r="M221" s="55">
        <v>462365.93</v>
      </c>
      <c r="N221" s="55">
        <v>113.93</v>
      </c>
      <c r="O221" s="55">
        <v>526.77350404900005</v>
      </c>
      <c r="P221" s="56">
        <v>2.9999999999999997E-4</v>
      </c>
      <c r="Q221" s="56">
        <v>0</v>
      </c>
    </row>
    <row r="222" spans="1:17">
      <c r="A222" t="s">
        <v>4567</v>
      </c>
      <c r="B222" t="s">
        <v>2865</v>
      </c>
      <c r="C222" t="s">
        <v>3191</v>
      </c>
      <c r="D222" s="108" t="s">
        <v>4605</v>
      </c>
      <c r="E222" t="s">
        <v>572</v>
      </c>
      <c r="F222" t="s">
        <v>3192</v>
      </c>
      <c r="G222" t="s">
        <v>127</v>
      </c>
      <c r="H222" s="55">
        <v>4.37</v>
      </c>
      <c r="I222" t="s">
        <v>698</v>
      </c>
      <c r="J222" t="s">
        <v>98</v>
      </c>
      <c r="K222" s="56">
        <v>2.5399999999999999E-2</v>
      </c>
      <c r="L222" s="56">
        <v>2.12E-2</v>
      </c>
      <c r="M222" s="55">
        <v>4586298.22</v>
      </c>
      <c r="N222" s="55">
        <v>115.92</v>
      </c>
      <c r="O222" s="55">
        <v>5316.4368966239999</v>
      </c>
      <c r="P222" s="56">
        <v>2.5999999999999999E-3</v>
      </c>
      <c r="Q222" s="56">
        <v>2.9999999999999997E-4</v>
      </c>
    </row>
    <row r="223" spans="1:17">
      <c r="A223" t="s">
        <v>4568</v>
      </c>
      <c r="B223" t="s">
        <v>2911</v>
      </c>
      <c r="C223" t="s">
        <v>3181</v>
      </c>
      <c r="D223" s="108" t="s">
        <v>4605</v>
      </c>
      <c r="E223" t="s">
        <v>572</v>
      </c>
      <c r="F223" t="s">
        <v>3182</v>
      </c>
      <c r="G223" t="s">
        <v>127</v>
      </c>
      <c r="H223" s="55">
        <v>6.19</v>
      </c>
      <c r="I223" t="s">
        <v>698</v>
      </c>
      <c r="J223" t="s">
        <v>98</v>
      </c>
      <c r="K223" s="56">
        <v>8.0500000000000002E-2</v>
      </c>
      <c r="L223" s="56">
        <v>7.3700000000000002E-2</v>
      </c>
      <c r="M223" s="55">
        <v>928555.21</v>
      </c>
      <c r="N223" s="55">
        <v>107.27</v>
      </c>
      <c r="O223" s="55">
        <v>996.06117376700001</v>
      </c>
      <c r="P223" s="56">
        <v>5.0000000000000001E-4</v>
      </c>
      <c r="Q223" s="56">
        <v>1E-4</v>
      </c>
    </row>
    <row r="224" spans="1:17">
      <c r="A224" t="s">
        <v>4568</v>
      </c>
      <c r="B224" t="s">
        <v>2911</v>
      </c>
      <c r="C224" t="s">
        <v>3183</v>
      </c>
      <c r="D224" s="108" t="s">
        <v>4605</v>
      </c>
      <c r="E224" t="s">
        <v>572</v>
      </c>
      <c r="F224" t="s">
        <v>3184</v>
      </c>
      <c r="G224" t="s">
        <v>127</v>
      </c>
      <c r="H224" s="55">
        <v>6.19</v>
      </c>
      <c r="I224" t="s">
        <v>698</v>
      </c>
      <c r="J224" t="s">
        <v>98</v>
      </c>
      <c r="K224" s="56">
        <v>8.0500000000000002E-2</v>
      </c>
      <c r="L224" s="56">
        <v>7.3700000000000002E-2</v>
      </c>
      <c r="M224" s="55">
        <v>851769.01</v>
      </c>
      <c r="N224" s="55">
        <v>107.27</v>
      </c>
      <c r="O224" s="55">
        <v>913.69261702699998</v>
      </c>
      <c r="P224" s="56">
        <v>5.0000000000000001E-4</v>
      </c>
      <c r="Q224" s="56">
        <v>1E-4</v>
      </c>
    </row>
    <row r="225" spans="1:17">
      <c r="A225" t="s">
        <v>4568</v>
      </c>
      <c r="B225" t="s">
        <v>2911</v>
      </c>
      <c r="C225" t="s">
        <v>3185</v>
      </c>
      <c r="D225" s="108" t="s">
        <v>4605</v>
      </c>
      <c r="E225" t="s">
        <v>572</v>
      </c>
      <c r="F225" t="s">
        <v>432</v>
      </c>
      <c r="G225" t="s">
        <v>127</v>
      </c>
      <c r="H225" s="55">
        <v>6.19</v>
      </c>
      <c r="I225" t="s">
        <v>698</v>
      </c>
      <c r="J225" t="s">
        <v>98</v>
      </c>
      <c r="K225" s="56">
        <v>8.0500000000000002E-2</v>
      </c>
      <c r="L225" s="56">
        <v>7.3700000000000002E-2</v>
      </c>
      <c r="M225" s="55">
        <v>595109.57999999996</v>
      </c>
      <c r="N225" s="55">
        <v>107.27</v>
      </c>
      <c r="O225" s="55">
        <v>638.37404646599998</v>
      </c>
      <c r="P225" s="56">
        <v>2.9999999999999997E-4</v>
      </c>
      <c r="Q225" s="56">
        <v>0</v>
      </c>
    </row>
    <row r="226" spans="1:17">
      <c r="A226" t="s">
        <v>4568</v>
      </c>
      <c r="B226" t="s">
        <v>2911</v>
      </c>
      <c r="C226" t="s">
        <v>3177</v>
      </c>
      <c r="D226" s="108" t="s">
        <v>4605</v>
      </c>
      <c r="E226" t="s">
        <v>572</v>
      </c>
      <c r="F226" t="s">
        <v>3178</v>
      </c>
      <c r="G226" t="s">
        <v>127</v>
      </c>
      <c r="H226" s="55">
        <v>6.19</v>
      </c>
      <c r="I226" t="s">
        <v>698</v>
      </c>
      <c r="J226" t="s">
        <v>98</v>
      </c>
      <c r="K226" s="56">
        <v>8.0500000000000002E-2</v>
      </c>
      <c r="L226" s="56">
        <v>7.3700000000000002E-2</v>
      </c>
      <c r="M226" s="55">
        <v>220754.61</v>
      </c>
      <c r="N226" s="55">
        <v>107.27</v>
      </c>
      <c r="O226" s="55">
        <v>236.80347014700001</v>
      </c>
      <c r="P226" s="56">
        <v>1E-4</v>
      </c>
      <c r="Q226" s="56">
        <v>0</v>
      </c>
    </row>
    <row r="227" spans="1:17">
      <c r="A227" t="s">
        <v>4568</v>
      </c>
      <c r="B227" t="s">
        <v>2911</v>
      </c>
      <c r="C227" t="s">
        <v>3186</v>
      </c>
      <c r="D227" s="108" t="s">
        <v>4605</v>
      </c>
      <c r="E227" t="s">
        <v>572</v>
      </c>
      <c r="F227" t="s">
        <v>3187</v>
      </c>
      <c r="G227" t="s">
        <v>127</v>
      </c>
      <c r="H227" s="55">
        <v>6.19</v>
      </c>
      <c r="I227" t="s">
        <v>698</v>
      </c>
      <c r="J227" t="s">
        <v>98</v>
      </c>
      <c r="K227" s="56">
        <v>8.0500000000000002E-2</v>
      </c>
      <c r="L227" s="56">
        <v>7.3700000000000002E-2</v>
      </c>
      <c r="M227" s="55">
        <v>704929.91</v>
      </c>
      <c r="N227" s="55">
        <v>107.27</v>
      </c>
      <c r="O227" s="55">
        <v>756.17831445700006</v>
      </c>
      <c r="P227" s="56">
        <v>4.0000000000000002E-4</v>
      </c>
      <c r="Q227" s="56">
        <v>0</v>
      </c>
    </row>
    <row r="228" spans="1:17">
      <c r="A228" t="s">
        <v>4568</v>
      </c>
      <c r="B228" t="s">
        <v>2911</v>
      </c>
      <c r="C228" t="s">
        <v>3188</v>
      </c>
      <c r="D228" s="108" t="s">
        <v>4605</v>
      </c>
      <c r="E228" t="s">
        <v>572</v>
      </c>
      <c r="F228" t="s">
        <v>3176</v>
      </c>
      <c r="G228" t="s">
        <v>127</v>
      </c>
      <c r="H228" s="55">
        <v>6.19</v>
      </c>
      <c r="I228" t="s">
        <v>698</v>
      </c>
      <c r="J228" t="s">
        <v>98</v>
      </c>
      <c r="K228" s="56">
        <v>8.0500000000000002E-2</v>
      </c>
      <c r="L228" s="56">
        <v>7.3700000000000002E-2</v>
      </c>
      <c r="M228" s="55">
        <v>437413</v>
      </c>
      <c r="N228" s="55">
        <v>107.27</v>
      </c>
      <c r="O228" s="55">
        <v>469.21292510000001</v>
      </c>
      <c r="P228" s="56">
        <v>2.0000000000000001E-4</v>
      </c>
      <c r="Q228" s="56">
        <v>0</v>
      </c>
    </row>
    <row r="229" spans="1:17">
      <c r="A229" t="s">
        <v>4568</v>
      </c>
      <c r="B229" t="s">
        <v>2911</v>
      </c>
      <c r="C229" t="s">
        <v>3189</v>
      </c>
      <c r="D229" s="108" t="s">
        <v>4605</v>
      </c>
      <c r="E229" t="s">
        <v>572</v>
      </c>
      <c r="F229" t="s">
        <v>3190</v>
      </c>
      <c r="G229" t="s">
        <v>127</v>
      </c>
      <c r="H229" s="55">
        <v>6.19</v>
      </c>
      <c r="I229" t="s">
        <v>698</v>
      </c>
      <c r="J229" t="s">
        <v>98</v>
      </c>
      <c r="K229" s="56">
        <v>8.0500000000000002E-2</v>
      </c>
      <c r="L229" s="56">
        <v>7.3700000000000002E-2</v>
      </c>
      <c r="M229" s="55">
        <v>1192725.82</v>
      </c>
      <c r="N229" s="55">
        <v>107.27</v>
      </c>
      <c r="O229" s="55">
        <v>1279.436987114</v>
      </c>
      <c r="P229" s="56">
        <v>5.9999999999999995E-4</v>
      </c>
      <c r="Q229" s="56">
        <v>1E-4</v>
      </c>
    </row>
    <row r="230" spans="1:17">
      <c r="A230" t="s">
        <v>4568</v>
      </c>
      <c r="B230" t="s">
        <v>2911</v>
      </c>
      <c r="C230" t="s">
        <v>3179</v>
      </c>
      <c r="D230" s="108" t="s">
        <v>4605</v>
      </c>
      <c r="E230" t="s">
        <v>572</v>
      </c>
      <c r="F230" t="s">
        <v>3180</v>
      </c>
      <c r="G230" t="s">
        <v>127</v>
      </c>
      <c r="H230" s="55">
        <v>7.51</v>
      </c>
      <c r="I230" t="s">
        <v>698</v>
      </c>
      <c r="J230" t="s">
        <v>98</v>
      </c>
      <c r="K230" s="56">
        <v>0.03</v>
      </c>
      <c r="L230" s="56">
        <v>4.2799999999999998E-2</v>
      </c>
      <c r="M230" s="55">
        <v>4415485.82</v>
      </c>
      <c r="N230" s="55">
        <v>102.2</v>
      </c>
      <c r="O230" s="55">
        <v>4512.6265080399999</v>
      </c>
      <c r="P230" s="56">
        <v>2.2000000000000001E-3</v>
      </c>
      <c r="Q230" s="56">
        <v>2.9999999999999997E-4</v>
      </c>
    </row>
    <row r="231" spans="1:17">
      <c r="A231" t="s">
        <v>4569</v>
      </c>
      <c r="B231" t="s">
        <v>2911</v>
      </c>
      <c r="C231" t="s">
        <v>3196</v>
      </c>
      <c r="D231" s="108" t="s">
        <v>4605</v>
      </c>
      <c r="E231" t="s">
        <v>567</v>
      </c>
      <c r="F231" t="s">
        <v>3197</v>
      </c>
      <c r="G231" t="s">
        <v>177</v>
      </c>
      <c r="H231" s="55">
        <v>3.38</v>
      </c>
      <c r="I231" t="s">
        <v>341</v>
      </c>
      <c r="J231" t="s">
        <v>98</v>
      </c>
      <c r="K231" s="56">
        <v>2.3300000000000001E-2</v>
      </c>
      <c r="L231" s="56">
        <v>3.0800000000000001E-2</v>
      </c>
      <c r="M231" s="55">
        <v>5582833.6399999997</v>
      </c>
      <c r="N231" s="55">
        <v>110.49</v>
      </c>
      <c r="O231" s="55">
        <v>6168.4728888359996</v>
      </c>
      <c r="P231" s="56">
        <v>3.0000000000000001E-3</v>
      </c>
      <c r="Q231" s="56">
        <v>4.0000000000000002E-4</v>
      </c>
    </row>
    <row r="232" spans="1:17">
      <c r="A232" t="s">
        <v>4570</v>
      </c>
      <c r="B232" t="s">
        <v>2911</v>
      </c>
      <c r="C232" t="s">
        <v>3127</v>
      </c>
      <c r="D232" s="108" t="s">
        <v>4605</v>
      </c>
      <c r="E232" t="s">
        <v>572</v>
      </c>
      <c r="F232" t="s">
        <v>3128</v>
      </c>
      <c r="G232" t="s">
        <v>127</v>
      </c>
      <c r="H232" s="55">
        <v>5.17</v>
      </c>
      <c r="I232" t="s">
        <v>698</v>
      </c>
      <c r="J232" t="s">
        <v>98</v>
      </c>
      <c r="K232" s="56">
        <v>2.9000000000000001E-2</v>
      </c>
      <c r="L232" s="56">
        <v>2.4299999999999999E-2</v>
      </c>
      <c r="M232" s="55">
        <v>12102583.85</v>
      </c>
      <c r="N232" s="55">
        <v>116.59</v>
      </c>
      <c r="O232" s="55">
        <v>14110.402510714999</v>
      </c>
      <c r="P232" s="56">
        <v>7.0000000000000001E-3</v>
      </c>
      <c r="Q232" s="56">
        <v>8.9999999999999998E-4</v>
      </c>
    </row>
    <row r="233" spans="1:17">
      <c r="A233" t="s">
        <v>4571</v>
      </c>
      <c r="B233" t="s">
        <v>2865</v>
      </c>
      <c r="C233" t="s">
        <v>3203</v>
      </c>
      <c r="D233" s="108" t="s">
        <v>4605</v>
      </c>
      <c r="E233" t="s">
        <v>315</v>
      </c>
      <c r="F233" t="s">
        <v>3204</v>
      </c>
      <c r="G233" t="s">
        <v>2014</v>
      </c>
      <c r="H233" s="55">
        <v>0.03</v>
      </c>
      <c r="I233" t="s">
        <v>110</v>
      </c>
      <c r="J233" t="s">
        <v>98</v>
      </c>
      <c r="K233" s="56">
        <v>2.0799999999999999E-2</v>
      </c>
      <c r="L233" s="56">
        <v>6.0900000000000003E-2</v>
      </c>
      <c r="M233" s="55">
        <v>143752.15</v>
      </c>
      <c r="N233" s="55">
        <v>100.33</v>
      </c>
      <c r="O233" s="55">
        <v>144.22653209500001</v>
      </c>
      <c r="P233" s="56">
        <v>1E-4</v>
      </c>
      <c r="Q233" s="56">
        <v>0</v>
      </c>
    </row>
    <row r="234" spans="1:17">
      <c r="A234" t="s">
        <v>4572</v>
      </c>
      <c r="B234" t="s">
        <v>2865</v>
      </c>
      <c r="C234" t="s">
        <v>3246</v>
      </c>
      <c r="D234" s="108" t="s">
        <v>4605</v>
      </c>
      <c r="E234" t="s">
        <v>889</v>
      </c>
      <c r="F234" t="s">
        <v>3247</v>
      </c>
      <c r="G234" t="s">
        <v>2014</v>
      </c>
      <c r="H234" s="55">
        <v>4.8899999999999997</v>
      </c>
      <c r="I234" t="s">
        <v>361</v>
      </c>
      <c r="J234" t="s">
        <v>98</v>
      </c>
      <c r="K234" s="56">
        <v>7.85E-2</v>
      </c>
      <c r="L234" s="56">
        <v>7.9500000000000001E-2</v>
      </c>
      <c r="M234" s="55">
        <v>4015578.05</v>
      </c>
      <c r="N234" s="55">
        <v>100.43</v>
      </c>
      <c r="O234" s="55">
        <v>4032.8450356150001</v>
      </c>
      <c r="P234" s="56">
        <v>2E-3</v>
      </c>
      <c r="Q234" s="56">
        <v>2.0000000000000001E-4</v>
      </c>
    </row>
    <row r="235" spans="1:17">
      <c r="A235" t="s">
        <v>4511</v>
      </c>
      <c r="B235" t="s">
        <v>2865</v>
      </c>
      <c r="C235" t="s">
        <v>3228</v>
      </c>
      <c r="D235" s="108" t="s">
        <v>4605</v>
      </c>
      <c r="E235" t="s">
        <v>639</v>
      </c>
      <c r="F235" t="s">
        <v>297</v>
      </c>
      <c r="G235" t="s">
        <v>127</v>
      </c>
      <c r="H235" s="55">
        <v>4.03</v>
      </c>
      <c r="I235" t="s">
        <v>113</v>
      </c>
      <c r="J235" t="s">
        <v>98</v>
      </c>
      <c r="K235" s="56">
        <v>4.8899999999999999E-2</v>
      </c>
      <c r="L235" s="56">
        <v>5.3699999999999998E-2</v>
      </c>
      <c r="M235" s="55">
        <v>2652391.29</v>
      </c>
      <c r="N235" s="55">
        <v>99.52</v>
      </c>
      <c r="O235" s="55">
        <v>2639.6598118080001</v>
      </c>
      <c r="P235" s="56">
        <v>1.2999999999999999E-3</v>
      </c>
      <c r="Q235" s="56">
        <v>2.0000000000000001E-4</v>
      </c>
    </row>
    <row r="236" spans="1:17">
      <c r="A236" t="s">
        <v>4511</v>
      </c>
      <c r="B236" t="s">
        <v>2865</v>
      </c>
      <c r="C236" t="s">
        <v>3240</v>
      </c>
      <c r="D236" s="108" t="s">
        <v>4605</v>
      </c>
      <c r="E236" t="s">
        <v>639</v>
      </c>
      <c r="F236" t="s">
        <v>3241</v>
      </c>
      <c r="G236" t="s">
        <v>127</v>
      </c>
      <c r="H236" s="55">
        <v>3.99</v>
      </c>
      <c r="I236" t="s">
        <v>113</v>
      </c>
      <c r="J236" t="s">
        <v>98</v>
      </c>
      <c r="K236" s="56">
        <v>4.5100000000000001E-2</v>
      </c>
      <c r="L236" s="56">
        <v>6.3500000000000001E-2</v>
      </c>
      <c r="M236" s="55">
        <v>3287169.43</v>
      </c>
      <c r="N236" s="55">
        <v>94.34</v>
      </c>
      <c r="O236" s="55">
        <v>3101.1156402619999</v>
      </c>
      <c r="P236" s="56">
        <v>1.5E-3</v>
      </c>
      <c r="Q236" s="56">
        <v>2.0000000000000001E-4</v>
      </c>
    </row>
    <row r="237" spans="1:17">
      <c r="A237" t="s">
        <v>4511</v>
      </c>
      <c r="B237" t="s">
        <v>2865</v>
      </c>
      <c r="C237" t="s">
        <v>3242</v>
      </c>
      <c r="D237" s="108" t="s">
        <v>4605</v>
      </c>
      <c r="E237" t="s">
        <v>639</v>
      </c>
      <c r="F237" t="s">
        <v>3243</v>
      </c>
      <c r="G237" t="s">
        <v>127</v>
      </c>
      <c r="H237" s="55">
        <v>3.84</v>
      </c>
      <c r="I237" t="s">
        <v>113</v>
      </c>
      <c r="J237" t="s">
        <v>98</v>
      </c>
      <c r="K237" s="56">
        <v>4.5499999999999999E-2</v>
      </c>
      <c r="L237" s="56">
        <v>9.06E-2</v>
      </c>
      <c r="M237" s="55">
        <v>3019116.04</v>
      </c>
      <c r="N237" s="55">
        <v>85.62</v>
      </c>
      <c r="O237" s="55">
        <v>2584.9671534479999</v>
      </c>
      <c r="P237" s="56">
        <v>1.2999999999999999E-3</v>
      </c>
      <c r="Q237" s="56">
        <v>2.0000000000000001E-4</v>
      </c>
    </row>
    <row r="238" spans="1:17">
      <c r="A238" t="s">
        <v>4511</v>
      </c>
      <c r="B238" t="s">
        <v>2865</v>
      </c>
      <c r="C238" t="s">
        <v>3231</v>
      </c>
      <c r="D238" s="108" t="s">
        <v>4605</v>
      </c>
      <c r="E238" t="s">
        <v>639</v>
      </c>
      <c r="F238" t="s">
        <v>3232</v>
      </c>
      <c r="G238" t="s">
        <v>127</v>
      </c>
      <c r="H238" s="55">
        <v>4.25</v>
      </c>
      <c r="I238" t="s">
        <v>113</v>
      </c>
      <c r="J238" t="s">
        <v>98</v>
      </c>
      <c r="K238" s="56">
        <v>4.2799999999999998E-2</v>
      </c>
      <c r="L238" s="56">
        <v>7.1300000000000002E-2</v>
      </c>
      <c r="M238" s="55">
        <v>2460563.0699999998</v>
      </c>
      <c r="N238" s="55">
        <v>90.07</v>
      </c>
      <c r="O238" s="55">
        <v>2216.229157149</v>
      </c>
      <c r="P238" s="56">
        <v>1.1000000000000001E-3</v>
      </c>
      <c r="Q238" s="56">
        <v>1E-4</v>
      </c>
    </row>
    <row r="239" spans="1:17">
      <c r="A239" t="s">
        <v>4511</v>
      </c>
      <c r="B239" t="s">
        <v>2865</v>
      </c>
      <c r="C239" t="s">
        <v>3233</v>
      </c>
      <c r="D239" s="108" t="s">
        <v>4605</v>
      </c>
      <c r="E239" t="s">
        <v>639</v>
      </c>
      <c r="F239" t="s">
        <v>3234</v>
      </c>
      <c r="G239" t="s">
        <v>127</v>
      </c>
      <c r="H239" s="55">
        <v>4.21</v>
      </c>
      <c r="I239" t="s">
        <v>113</v>
      </c>
      <c r="J239" t="s">
        <v>98</v>
      </c>
      <c r="K239" s="56">
        <v>5.28E-2</v>
      </c>
      <c r="L239" s="56">
        <v>6.5699999999999995E-2</v>
      </c>
      <c r="M239" s="55">
        <v>3949491.22</v>
      </c>
      <c r="N239" s="55">
        <v>96.4</v>
      </c>
      <c r="O239" s="55">
        <v>3807.3095360799998</v>
      </c>
      <c r="P239" s="56">
        <v>1.9E-3</v>
      </c>
      <c r="Q239" s="56">
        <v>2.0000000000000001E-4</v>
      </c>
    </row>
    <row r="240" spans="1:17">
      <c r="A240" t="s">
        <v>4511</v>
      </c>
      <c r="B240" t="s">
        <v>2865</v>
      </c>
      <c r="C240" t="s">
        <v>3235</v>
      </c>
      <c r="D240" s="108" t="s">
        <v>4605</v>
      </c>
      <c r="E240" t="s">
        <v>639</v>
      </c>
      <c r="F240" t="s">
        <v>3236</v>
      </c>
      <c r="G240" t="s">
        <v>127</v>
      </c>
      <c r="H240" s="55">
        <v>4.12</v>
      </c>
      <c r="I240" t="s">
        <v>113</v>
      </c>
      <c r="J240" t="s">
        <v>98</v>
      </c>
      <c r="K240" s="56">
        <v>5.6000000000000001E-2</v>
      </c>
      <c r="L240" s="56">
        <v>7.8299999999999995E-2</v>
      </c>
      <c r="M240" s="55">
        <v>4887949.58</v>
      </c>
      <c r="N240" s="55">
        <v>93.15</v>
      </c>
      <c r="O240" s="55">
        <v>4553.1250337700003</v>
      </c>
      <c r="P240" s="56">
        <v>2.2000000000000001E-3</v>
      </c>
      <c r="Q240" s="56">
        <v>2.9999999999999997E-4</v>
      </c>
    </row>
    <row r="241" spans="1:17">
      <c r="A241" t="s">
        <v>4511</v>
      </c>
      <c r="B241" t="s">
        <v>2865</v>
      </c>
      <c r="C241" t="s">
        <v>3244</v>
      </c>
      <c r="D241" s="108" t="s">
        <v>4605</v>
      </c>
      <c r="E241" t="s">
        <v>639</v>
      </c>
      <c r="F241" t="s">
        <v>3245</v>
      </c>
      <c r="G241" t="s">
        <v>127</v>
      </c>
      <c r="H241" s="55">
        <v>3.66</v>
      </c>
      <c r="I241" t="s">
        <v>113</v>
      </c>
      <c r="J241" t="s">
        <v>98</v>
      </c>
      <c r="K241" s="56">
        <v>7.2700000000000001E-2</v>
      </c>
      <c r="L241" s="56">
        <v>9.7100000000000006E-2</v>
      </c>
      <c r="M241" s="55">
        <v>2677240.0499999998</v>
      </c>
      <c r="N241" s="55">
        <v>93.99</v>
      </c>
      <c r="O241" s="55">
        <v>2516.3379229950001</v>
      </c>
      <c r="P241" s="56">
        <v>1.1999999999999999E-3</v>
      </c>
      <c r="Q241" s="56">
        <v>2.0000000000000001E-4</v>
      </c>
    </row>
    <row r="242" spans="1:17">
      <c r="A242" t="s">
        <v>4511</v>
      </c>
      <c r="B242" t="s">
        <v>2865</v>
      </c>
      <c r="C242" t="s">
        <v>3237</v>
      </c>
      <c r="D242" s="108" t="s">
        <v>4605</v>
      </c>
      <c r="E242" t="s">
        <v>639</v>
      </c>
      <c r="F242" t="s">
        <v>253</v>
      </c>
      <c r="G242" t="s">
        <v>127</v>
      </c>
      <c r="H242" s="55">
        <v>4.1500000000000004</v>
      </c>
      <c r="I242" t="s">
        <v>113</v>
      </c>
      <c r="J242" t="s">
        <v>98</v>
      </c>
      <c r="K242" s="56">
        <v>6.2E-2</v>
      </c>
      <c r="L242" s="56">
        <v>6.1800000000000001E-2</v>
      </c>
      <c r="M242" s="55">
        <v>4788492.01</v>
      </c>
      <c r="N242" s="55">
        <v>101.95</v>
      </c>
      <c r="O242" s="55">
        <v>4881.8676041950002</v>
      </c>
      <c r="P242" s="56">
        <v>2.3999999999999998E-3</v>
      </c>
      <c r="Q242" s="56">
        <v>2.9999999999999997E-4</v>
      </c>
    </row>
    <row r="243" spans="1:17">
      <c r="A243" t="s">
        <v>4511</v>
      </c>
      <c r="B243" t="s">
        <v>2865</v>
      </c>
      <c r="C243" t="s">
        <v>3238</v>
      </c>
      <c r="D243" s="108" t="s">
        <v>4605</v>
      </c>
      <c r="E243" t="s">
        <v>639</v>
      </c>
      <c r="F243" t="s">
        <v>3239</v>
      </c>
      <c r="G243" t="s">
        <v>127</v>
      </c>
      <c r="H243" s="55">
        <v>4.1399999999999997</v>
      </c>
      <c r="I243" t="s">
        <v>113</v>
      </c>
      <c r="J243" t="s">
        <v>98</v>
      </c>
      <c r="K243" s="56">
        <v>6.3399999999999998E-2</v>
      </c>
      <c r="L243" s="56">
        <v>6.2E-2</v>
      </c>
      <c r="M243" s="55">
        <v>5199899.9800000004</v>
      </c>
      <c r="N243" s="55">
        <v>102.47</v>
      </c>
      <c r="O243" s="55">
        <v>5328.3375095060001</v>
      </c>
      <c r="P243" s="56">
        <v>2.5999999999999999E-3</v>
      </c>
      <c r="Q243" s="56">
        <v>2.9999999999999997E-4</v>
      </c>
    </row>
    <row r="244" spans="1:17">
      <c r="A244" t="s">
        <v>4511</v>
      </c>
      <c r="B244" t="s">
        <v>2911</v>
      </c>
      <c r="C244" t="s">
        <v>3229</v>
      </c>
      <c r="D244" s="108" t="s">
        <v>4605</v>
      </c>
      <c r="E244" t="s">
        <v>639</v>
      </c>
      <c r="F244" t="s">
        <v>3230</v>
      </c>
      <c r="G244" t="s">
        <v>127</v>
      </c>
      <c r="H244" s="55">
        <v>5.82</v>
      </c>
      <c r="I244" t="s">
        <v>113</v>
      </c>
      <c r="J244" t="s">
        <v>98</v>
      </c>
      <c r="K244" s="56">
        <v>7.3599999999999999E-2</v>
      </c>
      <c r="L244" s="56">
        <v>6.6000000000000003E-2</v>
      </c>
      <c r="M244" s="55">
        <v>2081036.4</v>
      </c>
      <c r="N244" s="55">
        <v>106.9</v>
      </c>
      <c r="O244" s="55">
        <v>2224.6279116000001</v>
      </c>
      <c r="P244" s="56">
        <v>1.1000000000000001E-3</v>
      </c>
      <c r="Q244" s="56">
        <v>1E-4</v>
      </c>
    </row>
    <row r="245" spans="1:17">
      <c r="A245" t="s">
        <v>4526</v>
      </c>
      <c r="B245" t="s">
        <v>2911</v>
      </c>
      <c r="C245" t="s">
        <v>3258</v>
      </c>
      <c r="D245" s="108" t="s">
        <v>4605</v>
      </c>
      <c r="E245" t="s">
        <v>639</v>
      </c>
      <c r="F245" t="s">
        <v>3259</v>
      </c>
      <c r="G245" t="s">
        <v>127</v>
      </c>
      <c r="H245" s="55">
        <v>1.73</v>
      </c>
      <c r="I245" t="s">
        <v>110</v>
      </c>
      <c r="J245" t="s">
        <v>98</v>
      </c>
      <c r="K245" s="56">
        <v>6.7500000000000004E-2</v>
      </c>
      <c r="L245" s="56">
        <v>7.1800000000000003E-2</v>
      </c>
      <c r="M245" s="55">
        <v>2049803.15</v>
      </c>
      <c r="N245" s="55">
        <v>99.67</v>
      </c>
      <c r="O245" s="55">
        <v>2043.0387996049999</v>
      </c>
      <c r="P245" s="56">
        <v>1E-3</v>
      </c>
      <c r="Q245" s="56">
        <v>1E-4</v>
      </c>
    </row>
    <row r="246" spans="1:17">
      <c r="A246" t="s">
        <v>4526</v>
      </c>
      <c r="B246" t="s">
        <v>2911</v>
      </c>
      <c r="C246" t="s">
        <v>3257</v>
      </c>
      <c r="D246" s="108" t="s">
        <v>4605</v>
      </c>
      <c r="E246" t="s">
        <v>639</v>
      </c>
      <c r="F246" t="s">
        <v>616</v>
      </c>
      <c r="G246" t="s">
        <v>127</v>
      </c>
      <c r="H246" s="55">
        <v>1.73</v>
      </c>
      <c r="I246" t="s">
        <v>110</v>
      </c>
      <c r="J246" t="s">
        <v>98</v>
      </c>
      <c r="K246" s="56">
        <v>6.7500000000000004E-2</v>
      </c>
      <c r="L246" s="56">
        <v>7.17E-2</v>
      </c>
      <c r="M246" s="55">
        <v>656537</v>
      </c>
      <c r="N246" s="55">
        <v>99.67</v>
      </c>
      <c r="O246" s="55">
        <v>654.37042789999998</v>
      </c>
      <c r="P246" s="56">
        <v>2.9999999999999997E-4</v>
      </c>
      <c r="Q246" s="56">
        <v>0</v>
      </c>
    </row>
    <row r="247" spans="1:17">
      <c r="A247" t="s">
        <v>4526</v>
      </c>
      <c r="B247" t="s">
        <v>2911</v>
      </c>
      <c r="C247" t="s">
        <v>3260</v>
      </c>
      <c r="D247" s="108" t="s">
        <v>4605</v>
      </c>
      <c r="E247" t="s">
        <v>639</v>
      </c>
      <c r="F247" t="s">
        <v>466</v>
      </c>
      <c r="G247" t="s">
        <v>127</v>
      </c>
      <c r="H247" s="55">
        <v>1.73</v>
      </c>
      <c r="I247" t="s">
        <v>110</v>
      </c>
      <c r="J247" t="s">
        <v>98</v>
      </c>
      <c r="K247" s="56">
        <v>6.7500000000000004E-2</v>
      </c>
      <c r="L247" s="56">
        <v>7.17E-2</v>
      </c>
      <c r="M247" s="55">
        <v>943438.62</v>
      </c>
      <c r="N247" s="55">
        <v>99.67</v>
      </c>
      <c r="O247" s="55">
        <v>940.32527255399998</v>
      </c>
      <c r="P247" s="56">
        <v>5.0000000000000001E-4</v>
      </c>
      <c r="Q247" s="56">
        <v>1E-4</v>
      </c>
    </row>
    <row r="248" spans="1:17">
      <c r="A248" t="s">
        <v>4526</v>
      </c>
      <c r="B248" t="s">
        <v>2911</v>
      </c>
      <c r="C248" t="s">
        <v>3261</v>
      </c>
      <c r="D248" s="108" t="s">
        <v>4605</v>
      </c>
      <c r="E248" t="s">
        <v>639</v>
      </c>
      <c r="F248" t="s">
        <v>377</v>
      </c>
      <c r="G248" t="s">
        <v>127</v>
      </c>
      <c r="H248" s="55">
        <v>1.73</v>
      </c>
      <c r="I248" t="s">
        <v>110</v>
      </c>
      <c r="J248" t="s">
        <v>98</v>
      </c>
      <c r="K248" s="56">
        <v>6.7500000000000004E-2</v>
      </c>
      <c r="L248" s="56">
        <v>7.17E-2</v>
      </c>
      <c r="M248" s="55">
        <v>955122.1</v>
      </c>
      <c r="N248" s="55">
        <v>99.67</v>
      </c>
      <c r="O248" s="55">
        <v>951.97019707000004</v>
      </c>
      <c r="P248" s="56">
        <v>5.0000000000000001E-4</v>
      </c>
      <c r="Q248" s="56">
        <v>1E-4</v>
      </c>
    </row>
    <row r="249" spans="1:17">
      <c r="A249" t="s">
        <v>4526</v>
      </c>
      <c r="B249" t="s">
        <v>2911</v>
      </c>
      <c r="C249" t="s">
        <v>3262</v>
      </c>
      <c r="D249" s="108" t="s">
        <v>4605</v>
      </c>
      <c r="E249" t="s">
        <v>639</v>
      </c>
      <c r="F249" t="s">
        <v>627</v>
      </c>
      <c r="G249" t="s">
        <v>127</v>
      </c>
      <c r="H249" s="55">
        <v>1.73</v>
      </c>
      <c r="I249" t="s">
        <v>110</v>
      </c>
      <c r="J249" t="s">
        <v>98</v>
      </c>
      <c r="K249" s="56">
        <v>6.7500000000000004E-2</v>
      </c>
      <c r="L249" s="56">
        <v>7.17E-2</v>
      </c>
      <c r="M249" s="55">
        <v>560255.54</v>
      </c>
      <c r="N249" s="55">
        <v>99.67</v>
      </c>
      <c r="O249" s="55">
        <v>558.40669671800003</v>
      </c>
      <c r="P249" s="56">
        <v>2.9999999999999997E-4</v>
      </c>
      <c r="Q249" s="56">
        <v>0</v>
      </c>
    </row>
    <row r="250" spans="1:17">
      <c r="A250" t="s">
        <v>4526</v>
      </c>
      <c r="B250" t="s">
        <v>2911</v>
      </c>
      <c r="C250" t="s">
        <v>3255</v>
      </c>
      <c r="D250" s="108" t="s">
        <v>4605</v>
      </c>
      <c r="E250" t="s">
        <v>639</v>
      </c>
      <c r="F250" t="s">
        <v>353</v>
      </c>
      <c r="G250" t="s">
        <v>127</v>
      </c>
      <c r="H250" s="55">
        <v>1.73</v>
      </c>
      <c r="I250" t="s">
        <v>110</v>
      </c>
      <c r="J250" t="s">
        <v>98</v>
      </c>
      <c r="K250" s="56">
        <v>6.7500000000000004E-2</v>
      </c>
      <c r="L250" s="56">
        <v>7.17E-2</v>
      </c>
      <c r="M250" s="55">
        <v>1382311.88</v>
      </c>
      <c r="N250" s="55">
        <v>99.67</v>
      </c>
      <c r="O250" s="55">
        <v>1377.750250796</v>
      </c>
      <c r="P250" s="56">
        <v>6.9999999999999999E-4</v>
      </c>
      <c r="Q250" s="56">
        <v>1E-4</v>
      </c>
    </row>
    <row r="251" spans="1:17">
      <c r="A251" t="s">
        <v>4526</v>
      </c>
      <c r="B251" t="s">
        <v>2911</v>
      </c>
      <c r="C251" t="s">
        <v>3263</v>
      </c>
      <c r="D251" s="108" t="s">
        <v>4605</v>
      </c>
      <c r="E251" t="s">
        <v>639</v>
      </c>
      <c r="F251" t="s">
        <v>523</v>
      </c>
      <c r="G251" t="s">
        <v>127</v>
      </c>
      <c r="H251" s="55">
        <v>1.73</v>
      </c>
      <c r="I251" t="s">
        <v>110</v>
      </c>
      <c r="J251" t="s">
        <v>98</v>
      </c>
      <c r="K251" s="56">
        <v>6.7500000000000004E-2</v>
      </c>
      <c r="L251" s="56">
        <v>7.17E-2</v>
      </c>
      <c r="M251" s="55">
        <v>893401.72</v>
      </c>
      <c r="N251" s="55">
        <v>99.67</v>
      </c>
      <c r="O251" s="55">
        <v>890.45349432399996</v>
      </c>
      <c r="P251" s="56">
        <v>4.0000000000000002E-4</v>
      </c>
      <c r="Q251" s="56">
        <v>1E-4</v>
      </c>
    </row>
    <row r="252" spans="1:17">
      <c r="A252" t="s">
        <v>4526</v>
      </c>
      <c r="B252" t="s">
        <v>2911</v>
      </c>
      <c r="C252" t="s">
        <v>3264</v>
      </c>
      <c r="D252" s="108" t="s">
        <v>4605</v>
      </c>
      <c r="E252" t="s">
        <v>639</v>
      </c>
      <c r="F252" t="s">
        <v>310</v>
      </c>
      <c r="G252" t="s">
        <v>127</v>
      </c>
      <c r="H252" s="55">
        <v>1.73</v>
      </c>
      <c r="I252" t="s">
        <v>110</v>
      </c>
      <c r="J252" t="s">
        <v>98</v>
      </c>
      <c r="K252" s="56">
        <v>6.7500000000000004E-2</v>
      </c>
      <c r="L252" s="56">
        <v>7.17E-2</v>
      </c>
      <c r="M252" s="55">
        <v>482591.43</v>
      </c>
      <c r="N252" s="55">
        <v>99.67</v>
      </c>
      <c r="O252" s="55">
        <v>480.99887828099997</v>
      </c>
      <c r="P252" s="56">
        <v>2.0000000000000001E-4</v>
      </c>
      <c r="Q252" s="56">
        <v>0</v>
      </c>
    </row>
    <row r="253" spans="1:17">
      <c r="A253" t="s">
        <v>4526</v>
      </c>
      <c r="B253" t="s">
        <v>2911</v>
      </c>
      <c r="C253" t="s">
        <v>3265</v>
      </c>
      <c r="D253" s="108" t="s">
        <v>4605</v>
      </c>
      <c r="E253" t="s">
        <v>639</v>
      </c>
      <c r="F253" t="s">
        <v>307</v>
      </c>
      <c r="G253" t="s">
        <v>127</v>
      </c>
      <c r="H253" s="55">
        <v>1.73</v>
      </c>
      <c r="I253" t="s">
        <v>110</v>
      </c>
      <c r="J253" t="s">
        <v>98</v>
      </c>
      <c r="K253" s="56">
        <v>6.7500000000000004E-2</v>
      </c>
      <c r="L253" s="56">
        <v>7.17E-2</v>
      </c>
      <c r="M253" s="55">
        <v>669210.47</v>
      </c>
      <c r="N253" s="55">
        <v>99.67</v>
      </c>
      <c r="O253" s="55">
        <v>667.00207544900002</v>
      </c>
      <c r="P253" s="56">
        <v>2.9999999999999997E-4</v>
      </c>
      <c r="Q253" s="56">
        <v>0</v>
      </c>
    </row>
    <row r="254" spans="1:17">
      <c r="A254" t="s">
        <v>4526</v>
      </c>
      <c r="B254" t="s">
        <v>2911</v>
      </c>
      <c r="C254" t="s">
        <v>3266</v>
      </c>
      <c r="D254" s="108" t="s">
        <v>4605</v>
      </c>
      <c r="E254" t="s">
        <v>639</v>
      </c>
      <c r="F254" t="s">
        <v>549</v>
      </c>
      <c r="G254" t="s">
        <v>127</v>
      </c>
      <c r="H254" s="55">
        <v>1.73</v>
      </c>
      <c r="I254" t="s">
        <v>110</v>
      </c>
      <c r="J254" t="s">
        <v>98</v>
      </c>
      <c r="K254" s="56">
        <v>6.7500000000000004E-2</v>
      </c>
      <c r="L254" s="56">
        <v>7.17E-2</v>
      </c>
      <c r="M254" s="55">
        <v>1252900.67</v>
      </c>
      <c r="N254" s="55">
        <v>99.67</v>
      </c>
      <c r="O254" s="55">
        <v>1248.766097789</v>
      </c>
      <c r="P254" s="56">
        <v>5.9999999999999995E-4</v>
      </c>
      <c r="Q254" s="56">
        <v>1E-4</v>
      </c>
    </row>
    <row r="255" spans="1:17">
      <c r="A255" t="s">
        <v>4526</v>
      </c>
      <c r="B255" t="s">
        <v>2911</v>
      </c>
      <c r="C255" t="s">
        <v>3267</v>
      </c>
      <c r="D255" s="108" t="s">
        <v>4605</v>
      </c>
      <c r="E255" t="s">
        <v>639</v>
      </c>
      <c r="F255" t="s">
        <v>247</v>
      </c>
      <c r="G255" t="s">
        <v>127</v>
      </c>
      <c r="H255" s="55">
        <v>1.73</v>
      </c>
      <c r="I255" t="s">
        <v>110</v>
      </c>
      <c r="J255" t="s">
        <v>98</v>
      </c>
      <c r="K255" s="56">
        <v>6.7500000000000004E-2</v>
      </c>
      <c r="L255" s="56">
        <v>7.17E-2</v>
      </c>
      <c r="M255" s="55">
        <v>910540.09</v>
      </c>
      <c r="N255" s="55">
        <v>99.67</v>
      </c>
      <c r="O255" s="55">
        <v>907.53530770299994</v>
      </c>
      <c r="P255" s="56">
        <v>4.0000000000000002E-4</v>
      </c>
      <c r="Q255" s="56">
        <v>1E-4</v>
      </c>
    </row>
    <row r="256" spans="1:17">
      <c r="A256" t="s">
        <v>4526</v>
      </c>
      <c r="B256" t="s">
        <v>2911</v>
      </c>
      <c r="C256" t="s">
        <v>3268</v>
      </c>
      <c r="D256" s="108" t="s">
        <v>4605</v>
      </c>
      <c r="E256" t="s">
        <v>639</v>
      </c>
      <c r="F256" t="s">
        <v>241</v>
      </c>
      <c r="G256" t="s">
        <v>127</v>
      </c>
      <c r="H256" s="55">
        <v>1.73</v>
      </c>
      <c r="I256" t="s">
        <v>110</v>
      </c>
      <c r="J256" t="s">
        <v>98</v>
      </c>
      <c r="K256" s="56">
        <v>6.7500000000000004E-2</v>
      </c>
      <c r="L256" s="56">
        <v>7.17E-2</v>
      </c>
      <c r="M256" s="55">
        <v>639012.41</v>
      </c>
      <c r="N256" s="55">
        <v>99.67</v>
      </c>
      <c r="O256" s="55">
        <v>636.90366904699999</v>
      </c>
      <c r="P256" s="56">
        <v>2.9999999999999997E-4</v>
      </c>
      <c r="Q256" s="56">
        <v>0</v>
      </c>
    </row>
    <row r="257" spans="1:17">
      <c r="A257" t="s">
        <v>4526</v>
      </c>
      <c r="B257" t="s">
        <v>2911</v>
      </c>
      <c r="C257" t="s">
        <v>3269</v>
      </c>
      <c r="D257" s="108" t="s">
        <v>4605</v>
      </c>
      <c r="E257" t="s">
        <v>639</v>
      </c>
      <c r="F257" t="s">
        <v>264</v>
      </c>
      <c r="G257" t="s">
        <v>127</v>
      </c>
      <c r="H257" s="55">
        <v>1.73</v>
      </c>
      <c r="I257" t="s">
        <v>110</v>
      </c>
      <c r="J257" t="s">
        <v>98</v>
      </c>
      <c r="K257" s="56">
        <v>6.7500000000000004E-2</v>
      </c>
      <c r="L257" s="56">
        <v>7.17E-2</v>
      </c>
      <c r="M257" s="55">
        <v>968032.62</v>
      </c>
      <c r="N257" s="55">
        <v>99.67</v>
      </c>
      <c r="O257" s="55">
        <v>964.83811235400003</v>
      </c>
      <c r="P257" s="56">
        <v>5.0000000000000001E-4</v>
      </c>
      <c r="Q257" s="56">
        <v>1E-4</v>
      </c>
    </row>
    <row r="258" spans="1:17">
      <c r="A258" t="s">
        <v>4526</v>
      </c>
      <c r="B258" t="s">
        <v>2911</v>
      </c>
      <c r="C258" t="s">
        <v>3270</v>
      </c>
      <c r="D258" s="108" t="s">
        <v>4605</v>
      </c>
      <c r="E258" t="s">
        <v>639</v>
      </c>
      <c r="F258" t="s">
        <v>267</v>
      </c>
      <c r="G258" t="s">
        <v>127</v>
      </c>
      <c r="H258" s="55">
        <v>1.73</v>
      </c>
      <c r="I258" t="s">
        <v>110</v>
      </c>
      <c r="J258" t="s">
        <v>98</v>
      </c>
      <c r="K258" s="56">
        <v>6.7500000000000004E-2</v>
      </c>
      <c r="L258" s="56">
        <v>7.17E-2</v>
      </c>
      <c r="M258" s="55">
        <v>723942.63</v>
      </c>
      <c r="N258" s="55">
        <v>99.67</v>
      </c>
      <c r="O258" s="55">
        <v>721.55361932100004</v>
      </c>
      <c r="P258" s="56">
        <v>4.0000000000000002E-4</v>
      </c>
      <c r="Q258" s="56">
        <v>0</v>
      </c>
    </row>
    <row r="259" spans="1:17">
      <c r="A259" t="s">
        <v>4526</v>
      </c>
      <c r="B259" t="s">
        <v>2911</v>
      </c>
      <c r="C259" t="s">
        <v>3251</v>
      </c>
      <c r="D259" s="108" t="s">
        <v>4605</v>
      </c>
      <c r="E259" t="s">
        <v>639</v>
      </c>
      <c r="F259" t="s">
        <v>796</v>
      </c>
      <c r="G259" t="s">
        <v>127</v>
      </c>
      <c r="H259" s="55">
        <v>1.82</v>
      </c>
      <c r="I259" t="s">
        <v>110</v>
      </c>
      <c r="J259" t="s">
        <v>98</v>
      </c>
      <c r="K259" s="56">
        <v>6.9500000000000006E-2</v>
      </c>
      <c r="L259" s="56">
        <v>7.1400000000000005E-2</v>
      </c>
      <c r="M259" s="55">
        <v>930782.46</v>
      </c>
      <c r="N259" s="55">
        <v>100.05</v>
      </c>
      <c r="O259" s="55">
        <v>931.24785123000004</v>
      </c>
      <c r="P259" s="56">
        <v>5.0000000000000001E-4</v>
      </c>
      <c r="Q259" s="56">
        <v>1E-4</v>
      </c>
    </row>
    <row r="260" spans="1:17">
      <c r="A260" t="s">
        <v>4526</v>
      </c>
      <c r="B260" t="s">
        <v>2911</v>
      </c>
      <c r="C260" t="s">
        <v>3252</v>
      </c>
      <c r="D260" s="108" t="s">
        <v>4605</v>
      </c>
      <c r="E260" t="s">
        <v>639</v>
      </c>
      <c r="F260" t="s">
        <v>259</v>
      </c>
      <c r="G260" t="s">
        <v>127</v>
      </c>
      <c r="H260" s="55">
        <v>1.82</v>
      </c>
      <c r="I260" t="s">
        <v>110</v>
      </c>
      <c r="J260" t="s">
        <v>98</v>
      </c>
      <c r="K260" s="56">
        <v>6.9500000000000006E-2</v>
      </c>
      <c r="L260" s="56">
        <v>7.1400000000000005E-2</v>
      </c>
      <c r="M260" s="55">
        <v>490743.07</v>
      </c>
      <c r="N260" s="55">
        <v>100.06</v>
      </c>
      <c r="O260" s="55">
        <v>491.037515842</v>
      </c>
      <c r="P260" s="56">
        <v>2.0000000000000001E-4</v>
      </c>
      <c r="Q260" s="56">
        <v>0</v>
      </c>
    </row>
    <row r="261" spans="1:17">
      <c r="A261" t="s">
        <v>4526</v>
      </c>
      <c r="B261" t="s">
        <v>2911</v>
      </c>
      <c r="C261" t="s">
        <v>3253</v>
      </c>
      <c r="D261" s="108" t="s">
        <v>4605</v>
      </c>
      <c r="E261" t="s">
        <v>639</v>
      </c>
      <c r="F261" t="s">
        <v>716</v>
      </c>
      <c r="G261" t="s">
        <v>127</v>
      </c>
      <c r="H261" s="55">
        <v>1.82</v>
      </c>
      <c r="I261" t="s">
        <v>110</v>
      </c>
      <c r="J261" t="s">
        <v>98</v>
      </c>
      <c r="K261" s="56">
        <v>6.9500000000000006E-2</v>
      </c>
      <c r="L261" s="56">
        <v>6.3500000000000001E-2</v>
      </c>
      <c r="M261" s="55">
        <v>956196.16</v>
      </c>
      <c r="N261" s="55">
        <v>101.41</v>
      </c>
      <c r="O261" s="55">
        <v>969.67852585599996</v>
      </c>
      <c r="P261" s="56">
        <v>5.0000000000000001E-4</v>
      </c>
      <c r="Q261" s="56">
        <v>1E-4</v>
      </c>
    </row>
    <row r="262" spans="1:17">
      <c r="A262" t="s">
        <v>4526</v>
      </c>
      <c r="B262" t="s">
        <v>2911</v>
      </c>
      <c r="C262" t="s">
        <v>3254</v>
      </c>
      <c r="D262" s="108" t="s">
        <v>4605</v>
      </c>
      <c r="E262" t="s">
        <v>639</v>
      </c>
      <c r="F262" t="s">
        <v>244</v>
      </c>
      <c r="G262" t="s">
        <v>127</v>
      </c>
      <c r="H262" s="55">
        <v>1.82</v>
      </c>
      <c r="I262" t="s">
        <v>110</v>
      </c>
      <c r="J262" t="s">
        <v>98</v>
      </c>
      <c r="K262" s="56">
        <v>6.9500000000000006E-2</v>
      </c>
      <c r="L262" s="56">
        <v>6.8099999999999994E-2</v>
      </c>
      <c r="M262" s="55">
        <v>602327.35</v>
      </c>
      <c r="N262" s="55">
        <v>100.62</v>
      </c>
      <c r="O262" s="55">
        <v>606.06177957</v>
      </c>
      <c r="P262" s="56">
        <v>2.9999999999999997E-4</v>
      </c>
      <c r="Q262" s="56">
        <v>0</v>
      </c>
    </row>
    <row r="263" spans="1:17">
      <c r="A263" t="s">
        <v>4526</v>
      </c>
      <c r="B263" t="s">
        <v>2911</v>
      </c>
      <c r="C263" t="s">
        <v>3250</v>
      </c>
      <c r="D263" s="108" t="s">
        <v>4605</v>
      </c>
      <c r="E263" t="s">
        <v>639</v>
      </c>
      <c r="F263" t="s">
        <v>250</v>
      </c>
      <c r="G263" t="s">
        <v>127</v>
      </c>
      <c r="H263" s="55">
        <v>1.73</v>
      </c>
      <c r="I263" t="s">
        <v>110</v>
      </c>
      <c r="J263" t="s">
        <v>98</v>
      </c>
      <c r="K263" s="56">
        <v>6.7500000000000004E-2</v>
      </c>
      <c r="L263" s="56">
        <v>7.17E-2</v>
      </c>
      <c r="M263" s="55">
        <v>550782.47</v>
      </c>
      <c r="N263" s="55">
        <v>99.67</v>
      </c>
      <c r="O263" s="55">
        <v>548.96488784899998</v>
      </c>
      <c r="P263" s="56">
        <v>2.9999999999999997E-4</v>
      </c>
      <c r="Q263" s="56">
        <v>0</v>
      </c>
    </row>
    <row r="264" spans="1:17">
      <c r="A264" t="s">
        <v>4573</v>
      </c>
      <c r="B264" t="s">
        <v>2865</v>
      </c>
      <c r="C264" t="s">
        <v>3256</v>
      </c>
      <c r="D264" s="108" t="s">
        <v>4605</v>
      </c>
      <c r="E264" t="s">
        <v>655</v>
      </c>
      <c r="F264" t="s">
        <v>256</v>
      </c>
      <c r="G264" t="s">
        <v>177</v>
      </c>
      <c r="H264" s="55">
        <v>3.8</v>
      </c>
      <c r="I264" t="s">
        <v>571</v>
      </c>
      <c r="J264" t="s">
        <v>98</v>
      </c>
      <c r="K264" s="56">
        <v>3.3599999999999998E-2</v>
      </c>
      <c r="L264" s="56">
        <v>2.98E-2</v>
      </c>
      <c r="M264" s="55">
        <v>8985288.5999999996</v>
      </c>
      <c r="N264" s="55">
        <v>103.78</v>
      </c>
      <c r="O264" s="55">
        <v>9324.9325090799994</v>
      </c>
      <c r="P264" s="56">
        <v>4.5999999999999999E-3</v>
      </c>
      <c r="Q264" s="56">
        <v>5.9999999999999995E-4</v>
      </c>
    </row>
    <row r="265" spans="1:17">
      <c r="A265" t="s">
        <v>4574</v>
      </c>
      <c r="B265" t="s">
        <v>2911</v>
      </c>
      <c r="C265" t="s">
        <v>3248</v>
      </c>
      <c r="D265" s="108" t="s">
        <v>4605</v>
      </c>
      <c r="E265" t="s">
        <v>889</v>
      </c>
      <c r="F265" t="s">
        <v>3249</v>
      </c>
      <c r="G265" t="s">
        <v>2014</v>
      </c>
      <c r="H265" s="55">
        <v>2.29</v>
      </c>
      <c r="I265" t="s">
        <v>110</v>
      </c>
      <c r="J265" t="s">
        <v>98</v>
      </c>
      <c r="K265" s="56">
        <v>2.1600000000000001E-2</v>
      </c>
      <c r="L265" s="56">
        <v>2.3699999999999999E-2</v>
      </c>
      <c r="M265" s="55">
        <v>3760245.16</v>
      </c>
      <c r="N265" s="55">
        <v>112.3</v>
      </c>
      <c r="O265" s="55">
        <v>4222.7553146800001</v>
      </c>
      <c r="P265" s="56">
        <v>2.0999999999999999E-3</v>
      </c>
      <c r="Q265" s="56">
        <v>2.9999999999999997E-4</v>
      </c>
    </row>
    <row r="266" spans="1:17">
      <c r="A266" s="64" t="s">
        <v>4575</v>
      </c>
      <c r="B266" t="s">
        <v>2911</v>
      </c>
      <c r="C266" t="s">
        <v>3271</v>
      </c>
      <c r="D266" s="108" t="s">
        <v>4605</v>
      </c>
      <c r="E266" t="s">
        <v>673</v>
      </c>
      <c r="F266" t="s">
        <v>3272</v>
      </c>
      <c r="G266" t="s">
        <v>127</v>
      </c>
      <c r="H266" s="55">
        <v>9.36</v>
      </c>
      <c r="I266" t="s">
        <v>110</v>
      </c>
      <c r="J266" t="s">
        <v>98</v>
      </c>
      <c r="K266" s="56">
        <v>6.7000000000000004E-2</v>
      </c>
      <c r="L266" s="56">
        <v>3.4099999999999998E-2</v>
      </c>
      <c r="M266" s="55">
        <v>5548196.2000000002</v>
      </c>
      <c r="N266" s="55">
        <v>151.47999999999999</v>
      </c>
      <c r="O266" s="55">
        <v>8404.4076037600007</v>
      </c>
      <c r="P266" s="56">
        <v>4.1000000000000003E-3</v>
      </c>
      <c r="Q266" s="56">
        <v>5.0000000000000001E-4</v>
      </c>
    </row>
    <row r="267" spans="1:17">
      <c r="A267" t="s">
        <v>4529</v>
      </c>
      <c r="B267" t="s">
        <v>2865</v>
      </c>
      <c r="C267" t="s">
        <v>3279</v>
      </c>
      <c r="D267" s="108" t="s">
        <v>4605</v>
      </c>
      <c r="E267" t="s">
        <v>673</v>
      </c>
      <c r="F267" t="s">
        <v>3280</v>
      </c>
      <c r="G267" t="s">
        <v>127</v>
      </c>
      <c r="H267" s="55">
        <v>3.37</v>
      </c>
      <c r="I267" t="s">
        <v>361</v>
      </c>
      <c r="J267" t="s">
        <v>98</v>
      </c>
      <c r="K267" s="56">
        <v>4.4299999999999999E-2</v>
      </c>
      <c r="L267" s="56">
        <v>4.19E-2</v>
      </c>
      <c r="M267" s="55">
        <v>6875967.9800000004</v>
      </c>
      <c r="N267" s="55">
        <v>102.62</v>
      </c>
      <c r="O267" s="55">
        <v>7056.1183410760004</v>
      </c>
      <c r="P267" s="56">
        <v>3.5000000000000001E-3</v>
      </c>
      <c r="Q267" s="56">
        <v>4.0000000000000002E-4</v>
      </c>
    </row>
    <row r="268" spans="1:17">
      <c r="A268" t="s">
        <v>4524</v>
      </c>
      <c r="B268" t="s">
        <v>2865</v>
      </c>
      <c r="C268" t="s">
        <v>3278</v>
      </c>
      <c r="D268" s="108" t="s">
        <v>4605</v>
      </c>
      <c r="E268" t="s">
        <v>673</v>
      </c>
      <c r="F268" t="s">
        <v>267</v>
      </c>
      <c r="G268" t="s">
        <v>127</v>
      </c>
      <c r="H268" s="55">
        <v>2.2999999999999998</v>
      </c>
      <c r="I268" t="s">
        <v>361</v>
      </c>
      <c r="J268" t="s">
        <v>98</v>
      </c>
      <c r="K268" s="56">
        <v>5.2200000000000003E-2</v>
      </c>
      <c r="L268" s="56">
        <v>5.79E-2</v>
      </c>
      <c r="M268" s="55">
        <v>4583978.6500000004</v>
      </c>
      <c r="N268" s="55">
        <v>99.81</v>
      </c>
      <c r="O268" s="55">
        <v>4575.2690905649997</v>
      </c>
      <c r="P268" s="56">
        <v>2.3E-3</v>
      </c>
      <c r="Q268" s="56">
        <v>2.9999999999999997E-4</v>
      </c>
    </row>
    <row r="269" spans="1:17">
      <c r="A269" t="s">
        <v>4551</v>
      </c>
      <c r="B269" t="s">
        <v>2911</v>
      </c>
      <c r="C269" t="s">
        <v>3275</v>
      </c>
      <c r="D269" s="108" t="s">
        <v>4605</v>
      </c>
      <c r="E269" t="s">
        <v>673</v>
      </c>
      <c r="F269" t="s">
        <v>310</v>
      </c>
      <c r="G269" t="s">
        <v>127</v>
      </c>
      <c r="H269" s="55">
        <v>5.32</v>
      </c>
      <c r="I269" t="s">
        <v>698</v>
      </c>
      <c r="J269" t="s">
        <v>98</v>
      </c>
      <c r="K269" s="56">
        <v>3.49E-2</v>
      </c>
      <c r="L269" s="56">
        <v>4.4699999999999997E-2</v>
      </c>
      <c r="M269" s="55">
        <v>588201.56000000006</v>
      </c>
      <c r="N269" s="55">
        <v>99.98</v>
      </c>
      <c r="O269" s="55">
        <v>588.08391968800004</v>
      </c>
      <c r="P269" s="56">
        <v>2.9999999999999997E-4</v>
      </c>
      <c r="Q269" s="56">
        <v>0</v>
      </c>
    </row>
    <row r="270" spans="1:17">
      <c r="A270" t="s">
        <v>4551</v>
      </c>
      <c r="B270" t="s">
        <v>2911</v>
      </c>
      <c r="C270" t="s">
        <v>3276</v>
      </c>
      <c r="D270" s="108" t="s">
        <v>4605</v>
      </c>
      <c r="E270" t="s">
        <v>673</v>
      </c>
      <c r="F270" t="s">
        <v>310</v>
      </c>
      <c r="G270" t="s">
        <v>127</v>
      </c>
      <c r="H270" s="55">
        <v>5.36</v>
      </c>
      <c r="I270" t="s">
        <v>698</v>
      </c>
      <c r="J270" t="s">
        <v>98</v>
      </c>
      <c r="K270" s="56">
        <v>3.49E-2</v>
      </c>
      <c r="L270" s="56">
        <v>4.4699999999999997E-2</v>
      </c>
      <c r="M270" s="55">
        <v>715702.88</v>
      </c>
      <c r="N270" s="55">
        <v>99.97</v>
      </c>
      <c r="O270" s="55">
        <v>715.48816913600001</v>
      </c>
      <c r="P270" s="56">
        <v>4.0000000000000002E-4</v>
      </c>
      <c r="Q270" s="56">
        <v>0</v>
      </c>
    </row>
    <row r="271" spans="1:17">
      <c r="A271" t="s">
        <v>4551</v>
      </c>
      <c r="B271" t="s">
        <v>2911</v>
      </c>
      <c r="C271" t="s">
        <v>3277</v>
      </c>
      <c r="D271" s="108" t="s">
        <v>4605</v>
      </c>
      <c r="E271" t="s">
        <v>673</v>
      </c>
      <c r="F271" t="s">
        <v>310</v>
      </c>
      <c r="G271" t="s">
        <v>127</v>
      </c>
      <c r="H271" s="55">
        <v>5.52</v>
      </c>
      <c r="I271" t="s">
        <v>698</v>
      </c>
      <c r="J271" t="s">
        <v>98</v>
      </c>
      <c r="K271" s="56">
        <v>3.49E-2</v>
      </c>
      <c r="L271" s="56">
        <v>4.4499999999999998E-2</v>
      </c>
      <c r="M271" s="55">
        <v>425691.05</v>
      </c>
      <c r="N271" s="55">
        <v>99.9</v>
      </c>
      <c r="O271" s="55">
        <v>425.26535895000001</v>
      </c>
      <c r="P271" s="56">
        <v>2.0000000000000001E-4</v>
      </c>
      <c r="Q271" s="56">
        <v>0</v>
      </c>
    </row>
    <row r="272" spans="1:17">
      <c r="A272" t="s">
        <v>4551</v>
      </c>
      <c r="B272" t="s">
        <v>2911</v>
      </c>
      <c r="C272" t="s">
        <v>3273</v>
      </c>
      <c r="D272" s="108" t="s">
        <v>4605</v>
      </c>
      <c r="E272" t="s">
        <v>673</v>
      </c>
      <c r="F272" t="s">
        <v>310</v>
      </c>
      <c r="G272" t="s">
        <v>127</v>
      </c>
      <c r="H272" s="55">
        <v>5.4</v>
      </c>
      <c r="I272" t="s">
        <v>698</v>
      </c>
      <c r="J272" t="s">
        <v>98</v>
      </c>
      <c r="K272" s="56">
        <v>3.49E-2</v>
      </c>
      <c r="L272" s="56">
        <v>4.4699999999999997E-2</v>
      </c>
      <c r="M272" s="55">
        <v>568040.21</v>
      </c>
      <c r="N272" s="55">
        <v>99.93</v>
      </c>
      <c r="O272" s="55">
        <v>567.64258185300002</v>
      </c>
      <c r="P272" s="56">
        <v>2.9999999999999997E-4</v>
      </c>
      <c r="Q272" s="56">
        <v>0</v>
      </c>
    </row>
    <row r="273" spans="1:17">
      <c r="A273" t="s">
        <v>4551</v>
      </c>
      <c r="B273" t="s">
        <v>2911</v>
      </c>
      <c r="C273" t="s">
        <v>3274</v>
      </c>
      <c r="D273" s="108" t="s">
        <v>4605</v>
      </c>
      <c r="E273" t="s">
        <v>673</v>
      </c>
      <c r="F273" t="s">
        <v>310</v>
      </c>
      <c r="G273" t="s">
        <v>127</v>
      </c>
      <c r="H273" s="55">
        <v>5.43</v>
      </c>
      <c r="I273" t="s">
        <v>698</v>
      </c>
      <c r="J273" t="s">
        <v>98</v>
      </c>
      <c r="K273" s="56">
        <v>3.49E-2</v>
      </c>
      <c r="L273" s="56">
        <v>4.4600000000000001E-2</v>
      </c>
      <c r="M273" s="55">
        <v>470309.63</v>
      </c>
      <c r="N273" s="55">
        <v>99.94</v>
      </c>
      <c r="O273" s="55">
        <v>470.02744422199999</v>
      </c>
      <c r="P273" s="56">
        <v>2.0000000000000001E-4</v>
      </c>
      <c r="Q273" s="56">
        <v>0</v>
      </c>
    </row>
    <row r="274" spans="1:17">
      <c r="A274" t="s">
        <v>4548</v>
      </c>
      <c r="B274" t="s">
        <v>2911</v>
      </c>
      <c r="C274" t="s">
        <v>3072</v>
      </c>
      <c r="D274" s="108" t="s">
        <v>4605</v>
      </c>
      <c r="E274" t="s">
        <v>4509</v>
      </c>
      <c r="F274" t="s">
        <v>3073</v>
      </c>
      <c r="G274" s="108" t="s">
        <v>4605</v>
      </c>
      <c r="H274" s="55">
        <v>1.42</v>
      </c>
      <c r="I274" t="s">
        <v>361</v>
      </c>
      <c r="J274" t="s">
        <v>98</v>
      </c>
      <c r="K274" s="56">
        <v>7.5700000000000003E-2</v>
      </c>
      <c r="L274" s="56">
        <v>7.8399999999999997E-2</v>
      </c>
      <c r="M274" s="55">
        <v>14831642.52</v>
      </c>
      <c r="N274" s="55">
        <v>101.68</v>
      </c>
      <c r="O274" s="55">
        <v>15080.814114336001</v>
      </c>
      <c r="P274" s="56">
        <v>7.4000000000000003E-3</v>
      </c>
      <c r="Q274" s="56">
        <v>8.9999999999999998E-4</v>
      </c>
    </row>
    <row r="275" spans="1:17">
      <c r="A275" t="s">
        <v>4535</v>
      </c>
      <c r="B275" t="s">
        <v>2865</v>
      </c>
      <c r="C275" t="s">
        <v>3291</v>
      </c>
      <c r="D275" s="108" t="s">
        <v>4605</v>
      </c>
      <c r="E275" t="s">
        <v>4509</v>
      </c>
      <c r="F275" t="s">
        <v>2469</v>
      </c>
      <c r="G275" s="108" t="s">
        <v>4605</v>
      </c>
      <c r="H275" s="55">
        <v>0.01</v>
      </c>
      <c r="I275" t="s">
        <v>757</v>
      </c>
      <c r="J275" t="s">
        <v>98</v>
      </c>
      <c r="K275" s="56">
        <v>0</v>
      </c>
      <c r="L275" s="56">
        <v>1E-4</v>
      </c>
      <c r="M275" s="55">
        <v>-33560.480000000003</v>
      </c>
      <c r="N275" s="55">
        <v>166.88372100000001</v>
      </c>
      <c r="O275" s="55">
        <v>-56.0069778094608</v>
      </c>
      <c r="P275" s="56">
        <v>0</v>
      </c>
      <c r="Q275" s="56">
        <v>0</v>
      </c>
    </row>
    <row r="276" spans="1:17">
      <c r="A276" t="s">
        <v>4536</v>
      </c>
      <c r="B276" t="s">
        <v>2865</v>
      </c>
      <c r="C276" t="s">
        <v>3302</v>
      </c>
      <c r="D276" s="108" t="s">
        <v>4605</v>
      </c>
      <c r="E276" t="s">
        <v>4509</v>
      </c>
      <c r="F276" t="s">
        <v>250</v>
      </c>
      <c r="G276" s="108" t="s">
        <v>4605</v>
      </c>
      <c r="H276" s="55">
        <v>3</v>
      </c>
      <c r="I276" t="s">
        <v>620</v>
      </c>
      <c r="J276" t="s">
        <v>98</v>
      </c>
      <c r="K276" s="56">
        <v>6.5000000000000002E-2</v>
      </c>
      <c r="L276" s="56">
        <v>6.5000000000000002E-2</v>
      </c>
      <c r="M276" s="55">
        <v>30266175.050000001</v>
      </c>
      <c r="N276" s="55">
        <v>107.70966199999989</v>
      </c>
      <c r="O276" s="55">
        <v>32599.5948466833</v>
      </c>
      <c r="P276" s="56">
        <v>1.61E-2</v>
      </c>
      <c r="Q276" s="56">
        <v>2E-3</v>
      </c>
    </row>
    <row r="277" spans="1:17">
      <c r="A277" t="s">
        <v>4513</v>
      </c>
      <c r="B277" t="s">
        <v>2911</v>
      </c>
      <c r="C277" t="s">
        <v>3292</v>
      </c>
      <c r="D277" s="108" t="s">
        <v>4605</v>
      </c>
      <c r="E277" t="s">
        <v>4509</v>
      </c>
      <c r="F277" t="s">
        <v>3293</v>
      </c>
      <c r="G277" s="108" t="s">
        <v>4605</v>
      </c>
      <c r="H277" s="55">
        <v>4.6900000000000004</v>
      </c>
      <c r="I277" t="s">
        <v>361</v>
      </c>
      <c r="J277" t="s">
        <v>98</v>
      </c>
      <c r="K277" s="56">
        <v>0.05</v>
      </c>
      <c r="L277" s="56">
        <v>6.9900000000000004E-2</v>
      </c>
      <c r="M277" s="55">
        <v>6866514.6399999997</v>
      </c>
      <c r="N277" s="55">
        <v>95.84</v>
      </c>
      <c r="O277" s="55">
        <v>6580.8676309760003</v>
      </c>
      <c r="P277" s="56">
        <v>3.2000000000000002E-3</v>
      </c>
      <c r="Q277" s="56">
        <v>4.0000000000000002E-4</v>
      </c>
    </row>
    <row r="278" spans="1:17">
      <c r="A278" t="s">
        <v>4513</v>
      </c>
      <c r="B278" t="s">
        <v>2911</v>
      </c>
      <c r="C278" t="s">
        <v>3294</v>
      </c>
      <c r="D278" s="108" t="s">
        <v>4605</v>
      </c>
      <c r="E278" t="s">
        <v>4509</v>
      </c>
      <c r="F278" t="s">
        <v>3295</v>
      </c>
      <c r="G278" s="108" t="s">
        <v>4605</v>
      </c>
      <c r="H278" s="55">
        <v>4.6900000000000004</v>
      </c>
      <c r="I278" t="s">
        <v>361</v>
      </c>
      <c r="J278" t="s">
        <v>98</v>
      </c>
      <c r="K278" s="56">
        <v>0.05</v>
      </c>
      <c r="L278" s="56">
        <v>6.7100000000000007E-2</v>
      </c>
      <c r="M278" s="55">
        <v>4978214.4800000004</v>
      </c>
      <c r="N278" s="55">
        <v>96.56</v>
      </c>
      <c r="O278" s="55">
        <v>4806.9639018879998</v>
      </c>
      <c r="P278" s="56">
        <v>2.3999999999999998E-3</v>
      </c>
      <c r="Q278" s="56">
        <v>2.9999999999999997E-4</v>
      </c>
    </row>
    <row r="279" spans="1:17">
      <c r="A279" t="s">
        <v>4513</v>
      </c>
      <c r="B279" t="s">
        <v>2911</v>
      </c>
      <c r="C279" t="s">
        <v>3296</v>
      </c>
      <c r="D279" s="108" t="s">
        <v>4605</v>
      </c>
      <c r="E279" t="s">
        <v>4509</v>
      </c>
      <c r="F279" t="s">
        <v>3297</v>
      </c>
      <c r="G279" s="108" t="s">
        <v>4605</v>
      </c>
      <c r="H279" s="55">
        <v>4.6900000000000004</v>
      </c>
      <c r="I279" t="s">
        <v>361</v>
      </c>
      <c r="J279" t="s">
        <v>98</v>
      </c>
      <c r="K279" s="56">
        <v>0.05</v>
      </c>
      <c r="L279" s="56">
        <v>4.1799999999999997E-2</v>
      </c>
      <c r="M279" s="55">
        <v>2374062.4900000002</v>
      </c>
      <c r="N279" s="55">
        <v>107.78</v>
      </c>
      <c r="O279" s="55">
        <v>2558.7645517219999</v>
      </c>
      <c r="P279" s="56">
        <v>1.2999999999999999E-3</v>
      </c>
      <c r="Q279" s="56">
        <v>2.0000000000000001E-4</v>
      </c>
    </row>
    <row r="280" spans="1:17">
      <c r="A280" t="s">
        <v>4513</v>
      </c>
      <c r="B280" t="s">
        <v>2911</v>
      </c>
      <c r="C280" t="s">
        <v>3298</v>
      </c>
      <c r="D280" s="108" t="s">
        <v>4605</v>
      </c>
      <c r="E280" t="s">
        <v>4509</v>
      </c>
      <c r="F280" t="s">
        <v>3299</v>
      </c>
      <c r="G280" s="108" t="s">
        <v>4605</v>
      </c>
      <c r="H280" s="55">
        <v>4.6900000000000004</v>
      </c>
      <c r="I280" t="s">
        <v>361</v>
      </c>
      <c r="J280" t="s">
        <v>98</v>
      </c>
      <c r="K280" s="56">
        <v>0.05</v>
      </c>
      <c r="L280" s="56">
        <v>5.2499999999999998E-2</v>
      </c>
      <c r="M280" s="55">
        <v>2143805.37</v>
      </c>
      <c r="N280" s="55">
        <v>101.37</v>
      </c>
      <c r="O280" s="55">
        <v>2173.1755035689998</v>
      </c>
      <c r="P280" s="56">
        <v>1.1000000000000001E-3</v>
      </c>
      <c r="Q280" s="56">
        <v>1E-4</v>
      </c>
    </row>
    <row r="281" spans="1:17">
      <c r="A281" t="s">
        <v>4513</v>
      </c>
      <c r="B281" t="s">
        <v>2911</v>
      </c>
      <c r="C281" t="s">
        <v>3300</v>
      </c>
      <c r="D281" s="108" t="s">
        <v>4605</v>
      </c>
      <c r="E281" t="s">
        <v>4509</v>
      </c>
      <c r="F281" t="s">
        <v>3301</v>
      </c>
      <c r="G281" s="108" t="s">
        <v>4605</v>
      </c>
      <c r="H281" s="55">
        <v>4.6900000000000004</v>
      </c>
      <c r="I281" t="s">
        <v>361</v>
      </c>
      <c r="J281" t="s">
        <v>98</v>
      </c>
      <c r="K281" s="56">
        <v>0.05</v>
      </c>
      <c r="L281" s="56">
        <v>4.9200000000000001E-2</v>
      </c>
      <c r="M281" s="55">
        <v>2561706.91</v>
      </c>
      <c r="N281" s="55">
        <v>101.61</v>
      </c>
      <c r="O281" s="55">
        <v>2602.9503912509999</v>
      </c>
      <c r="P281" s="56">
        <v>1.2999999999999999E-3</v>
      </c>
      <c r="Q281" s="56">
        <v>2.0000000000000001E-4</v>
      </c>
    </row>
    <row r="282" spans="1:17">
      <c r="A282" t="s">
        <v>4512</v>
      </c>
      <c r="B282" t="s">
        <v>2911</v>
      </c>
      <c r="C282" t="s">
        <v>3336</v>
      </c>
      <c r="D282" s="108" t="s">
        <v>4605</v>
      </c>
      <c r="E282" t="s">
        <v>4509</v>
      </c>
      <c r="F282" t="s">
        <v>3337</v>
      </c>
      <c r="G282" s="108" t="s">
        <v>4605</v>
      </c>
      <c r="H282" s="55">
        <v>5.54</v>
      </c>
      <c r="I282" t="s">
        <v>698</v>
      </c>
      <c r="J282" t="s">
        <v>98</v>
      </c>
      <c r="K282" s="56">
        <v>4.4999999999999998E-2</v>
      </c>
      <c r="L282" s="56">
        <v>9.0700000000000003E-2</v>
      </c>
      <c r="M282" s="55">
        <v>1706846.23</v>
      </c>
      <c r="N282" s="55">
        <v>87.22</v>
      </c>
      <c r="O282" s="55">
        <v>1488.711281806</v>
      </c>
      <c r="P282" s="56">
        <v>6.9999999999999999E-4</v>
      </c>
      <c r="Q282" s="56">
        <v>1E-4</v>
      </c>
    </row>
    <row r="283" spans="1:17">
      <c r="A283" t="s">
        <v>4512</v>
      </c>
      <c r="B283" t="s">
        <v>2911</v>
      </c>
      <c r="C283" t="s">
        <v>3310</v>
      </c>
      <c r="D283" s="108" t="s">
        <v>4605</v>
      </c>
      <c r="E283" t="s">
        <v>4509</v>
      </c>
      <c r="F283" t="s">
        <v>3311</v>
      </c>
      <c r="G283" s="108" t="s">
        <v>4605</v>
      </c>
      <c r="H283" s="55">
        <v>5.54</v>
      </c>
      <c r="I283" t="s">
        <v>698</v>
      </c>
      <c r="J283" t="s">
        <v>98</v>
      </c>
      <c r="K283" s="56">
        <v>4.4999999999999998E-2</v>
      </c>
      <c r="L283" s="56">
        <v>9.0700000000000003E-2</v>
      </c>
      <c r="M283" s="55">
        <v>1153847.8</v>
      </c>
      <c r="N283" s="55">
        <v>87.75</v>
      </c>
      <c r="O283" s="55">
        <v>1012.5014445</v>
      </c>
      <c r="P283" s="56">
        <v>5.0000000000000001E-4</v>
      </c>
      <c r="Q283" s="56">
        <v>1E-4</v>
      </c>
    </row>
    <row r="284" spans="1:17">
      <c r="A284" t="s">
        <v>4512</v>
      </c>
      <c r="B284" t="s">
        <v>2911</v>
      </c>
      <c r="C284" t="s">
        <v>3312</v>
      </c>
      <c r="D284" s="108" t="s">
        <v>4605</v>
      </c>
      <c r="E284" t="s">
        <v>4509</v>
      </c>
      <c r="F284" t="s">
        <v>3313</v>
      </c>
      <c r="G284" s="108" t="s">
        <v>4605</v>
      </c>
      <c r="H284" s="55">
        <v>5.54</v>
      </c>
      <c r="I284" t="s">
        <v>698</v>
      </c>
      <c r="J284" t="s">
        <v>98</v>
      </c>
      <c r="K284" s="56">
        <v>4.4999999999999998E-2</v>
      </c>
      <c r="L284" s="56">
        <v>9.0700000000000003E-2</v>
      </c>
      <c r="M284" s="55">
        <v>1061801.29</v>
      </c>
      <c r="N284" s="55">
        <v>87.57</v>
      </c>
      <c r="O284" s="55">
        <v>929.81938965300003</v>
      </c>
      <c r="P284" s="56">
        <v>5.0000000000000001E-4</v>
      </c>
      <c r="Q284" s="56">
        <v>1E-4</v>
      </c>
    </row>
    <row r="285" spans="1:17">
      <c r="A285" t="s">
        <v>4512</v>
      </c>
      <c r="B285" t="s">
        <v>2911</v>
      </c>
      <c r="C285" t="s">
        <v>3314</v>
      </c>
      <c r="D285" s="108" t="s">
        <v>4605</v>
      </c>
      <c r="E285" t="s">
        <v>4509</v>
      </c>
      <c r="F285" t="s">
        <v>3315</v>
      </c>
      <c r="G285" s="108" t="s">
        <v>4605</v>
      </c>
      <c r="H285" s="55">
        <v>5.54</v>
      </c>
      <c r="I285" t="s">
        <v>698</v>
      </c>
      <c r="J285" t="s">
        <v>98</v>
      </c>
      <c r="K285" s="56">
        <v>4.4999999999999998E-2</v>
      </c>
      <c r="L285" s="56">
        <v>9.0700000000000003E-2</v>
      </c>
      <c r="M285" s="55">
        <v>1261085.82</v>
      </c>
      <c r="N285" s="55">
        <v>88.46</v>
      </c>
      <c r="O285" s="55">
        <v>1115.556516372</v>
      </c>
      <c r="P285" s="56">
        <v>5.9999999999999995E-4</v>
      </c>
      <c r="Q285" s="56">
        <v>1E-4</v>
      </c>
    </row>
    <row r="286" spans="1:17">
      <c r="A286" t="s">
        <v>4512</v>
      </c>
      <c r="B286" t="s">
        <v>2911</v>
      </c>
      <c r="C286" t="s">
        <v>3305</v>
      </c>
      <c r="D286" s="108" t="s">
        <v>4605</v>
      </c>
      <c r="E286" t="s">
        <v>4509</v>
      </c>
      <c r="F286" t="s">
        <v>3306</v>
      </c>
      <c r="G286" s="108" t="s">
        <v>4605</v>
      </c>
      <c r="H286" s="55">
        <v>5.54</v>
      </c>
      <c r="I286" t="s">
        <v>698</v>
      </c>
      <c r="J286" t="s">
        <v>98</v>
      </c>
      <c r="K286" s="56">
        <v>4.4999999999999998E-2</v>
      </c>
      <c r="L286" s="56">
        <v>9.0700000000000003E-2</v>
      </c>
      <c r="M286" s="55">
        <v>1226336.45</v>
      </c>
      <c r="N286" s="55">
        <v>87.75</v>
      </c>
      <c r="O286" s="55">
        <v>1076.1102348750001</v>
      </c>
      <c r="P286" s="56">
        <v>5.0000000000000001E-4</v>
      </c>
      <c r="Q286" s="56">
        <v>1E-4</v>
      </c>
    </row>
    <row r="287" spans="1:17">
      <c r="A287" t="s">
        <v>4512</v>
      </c>
      <c r="B287" t="s">
        <v>2911</v>
      </c>
      <c r="C287" t="s">
        <v>3316</v>
      </c>
      <c r="D287" s="108" t="s">
        <v>4605</v>
      </c>
      <c r="E287" t="s">
        <v>4509</v>
      </c>
      <c r="F287" t="s">
        <v>3317</v>
      </c>
      <c r="G287" s="108" t="s">
        <v>4605</v>
      </c>
      <c r="H287" s="55">
        <v>5.56</v>
      </c>
      <c r="I287" t="s">
        <v>698</v>
      </c>
      <c r="J287" t="s">
        <v>98</v>
      </c>
      <c r="K287" s="56">
        <v>4.4999999999999998E-2</v>
      </c>
      <c r="L287" s="56">
        <v>8.9399999999999993E-2</v>
      </c>
      <c r="M287" s="55">
        <v>887033.05</v>
      </c>
      <c r="N287" s="55">
        <v>88.86</v>
      </c>
      <c r="O287" s="55">
        <v>788.21756822999998</v>
      </c>
      <c r="P287" s="56">
        <v>4.0000000000000002E-4</v>
      </c>
      <c r="Q287" s="56">
        <v>0</v>
      </c>
    </row>
    <row r="288" spans="1:17">
      <c r="A288" t="s">
        <v>4512</v>
      </c>
      <c r="B288" t="s">
        <v>2911</v>
      </c>
      <c r="C288" t="s">
        <v>3334</v>
      </c>
      <c r="D288" s="108" t="s">
        <v>4605</v>
      </c>
      <c r="E288" t="s">
        <v>4509</v>
      </c>
      <c r="F288" t="s">
        <v>3335</v>
      </c>
      <c r="G288" s="108" t="s">
        <v>4605</v>
      </c>
      <c r="H288" s="55">
        <v>5.54</v>
      </c>
      <c r="I288" t="s">
        <v>698</v>
      </c>
      <c r="J288" t="s">
        <v>98</v>
      </c>
      <c r="K288" s="56">
        <v>4.4999999999999998E-2</v>
      </c>
      <c r="L288" s="56">
        <v>9.0700000000000003E-2</v>
      </c>
      <c r="M288" s="55">
        <v>1159950.1100000001</v>
      </c>
      <c r="N288" s="55">
        <v>87.66</v>
      </c>
      <c r="O288" s="55">
        <v>1016.812266426</v>
      </c>
      <c r="P288" s="56">
        <v>5.0000000000000001E-4</v>
      </c>
      <c r="Q288" s="56">
        <v>1E-4</v>
      </c>
    </row>
    <row r="289" spans="1:17">
      <c r="A289" t="s">
        <v>4512</v>
      </c>
      <c r="B289" t="s">
        <v>2911</v>
      </c>
      <c r="C289" t="s">
        <v>3307</v>
      </c>
      <c r="D289" s="108" t="s">
        <v>4605</v>
      </c>
      <c r="E289" t="s">
        <v>4509</v>
      </c>
      <c r="F289" t="s">
        <v>345</v>
      </c>
      <c r="G289" s="108" t="s">
        <v>4605</v>
      </c>
      <c r="H289" s="55">
        <v>5.54</v>
      </c>
      <c r="I289" t="s">
        <v>698</v>
      </c>
      <c r="J289" t="s">
        <v>98</v>
      </c>
      <c r="K289" s="56">
        <v>4.4999999999999998E-2</v>
      </c>
      <c r="L289" s="56">
        <v>9.0700000000000003E-2</v>
      </c>
      <c r="M289" s="55">
        <v>475285.98</v>
      </c>
      <c r="N289" s="55">
        <v>87.66</v>
      </c>
      <c r="O289" s="55">
        <v>416.63569006799997</v>
      </c>
      <c r="P289" s="56">
        <v>2.0000000000000001E-4</v>
      </c>
      <c r="Q289" s="56">
        <v>0</v>
      </c>
    </row>
    <row r="290" spans="1:17">
      <c r="A290" t="s">
        <v>4512</v>
      </c>
      <c r="B290" t="s">
        <v>2911</v>
      </c>
      <c r="C290" t="s">
        <v>3330</v>
      </c>
      <c r="D290" s="108" t="s">
        <v>4605</v>
      </c>
      <c r="E290" t="s">
        <v>4509</v>
      </c>
      <c r="F290" t="s">
        <v>3331</v>
      </c>
      <c r="G290" s="108" t="s">
        <v>4605</v>
      </c>
      <c r="H290" s="55">
        <v>5.54</v>
      </c>
      <c r="I290" t="s">
        <v>698</v>
      </c>
      <c r="J290" t="s">
        <v>98</v>
      </c>
      <c r="K290" s="56">
        <v>4.4999999999999998E-2</v>
      </c>
      <c r="L290" s="56">
        <v>9.0700000000000003E-2</v>
      </c>
      <c r="M290" s="55">
        <v>359581.77</v>
      </c>
      <c r="N290" s="55">
        <v>87.84</v>
      </c>
      <c r="O290" s="55">
        <v>315.85662676800001</v>
      </c>
      <c r="P290" s="56">
        <v>2.0000000000000001E-4</v>
      </c>
      <c r="Q290" s="56">
        <v>0</v>
      </c>
    </row>
    <row r="291" spans="1:17">
      <c r="A291" t="s">
        <v>4512</v>
      </c>
      <c r="B291" t="s">
        <v>2911</v>
      </c>
      <c r="C291" t="s">
        <v>3328</v>
      </c>
      <c r="D291" s="108" t="s">
        <v>4605</v>
      </c>
      <c r="E291" t="s">
        <v>4509</v>
      </c>
      <c r="F291" t="s">
        <v>3329</v>
      </c>
      <c r="G291" s="108" t="s">
        <v>4605</v>
      </c>
      <c r="H291" s="55">
        <v>5.54</v>
      </c>
      <c r="I291" t="s">
        <v>698</v>
      </c>
      <c r="J291" t="s">
        <v>98</v>
      </c>
      <c r="K291" s="56">
        <v>4.4999999999999998E-2</v>
      </c>
      <c r="L291" s="56">
        <v>9.0700000000000003E-2</v>
      </c>
      <c r="M291" s="55">
        <v>2304469.85</v>
      </c>
      <c r="N291" s="55">
        <v>88.37</v>
      </c>
      <c r="O291" s="55">
        <v>2036.4600064450001</v>
      </c>
      <c r="P291" s="56">
        <v>1E-3</v>
      </c>
      <c r="Q291" s="56">
        <v>1E-4</v>
      </c>
    </row>
    <row r="292" spans="1:17">
      <c r="A292" t="s">
        <v>4512</v>
      </c>
      <c r="B292" t="s">
        <v>2911</v>
      </c>
      <c r="C292" t="s">
        <v>3332</v>
      </c>
      <c r="D292" s="108" t="s">
        <v>4605</v>
      </c>
      <c r="E292" t="s">
        <v>4509</v>
      </c>
      <c r="F292" t="s">
        <v>3333</v>
      </c>
      <c r="G292" s="108" t="s">
        <v>4605</v>
      </c>
      <c r="H292" s="55">
        <v>5.54</v>
      </c>
      <c r="I292" t="s">
        <v>698</v>
      </c>
      <c r="J292" t="s">
        <v>98</v>
      </c>
      <c r="K292" s="56">
        <v>4.4999999999999998E-2</v>
      </c>
      <c r="L292" s="56">
        <v>9.0700000000000003E-2</v>
      </c>
      <c r="M292" s="55">
        <v>433411.73</v>
      </c>
      <c r="N292" s="55">
        <v>87.92</v>
      </c>
      <c r="O292" s="55">
        <v>381.05559301599999</v>
      </c>
      <c r="P292" s="56">
        <v>2.0000000000000001E-4</v>
      </c>
      <c r="Q292" s="56">
        <v>0</v>
      </c>
    </row>
    <row r="293" spans="1:17">
      <c r="A293" t="s">
        <v>4512</v>
      </c>
      <c r="B293" t="s">
        <v>2911</v>
      </c>
      <c r="C293" t="s">
        <v>3318</v>
      </c>
      <c r="D293" s="108" t="s">
        <v>4605</v>
      </c>
      <c r="E293" t="s">
        <v>4509</v>
      </c>
      <c r="F293" t="s">
        <v>3319</v>
      </c>
      <c r="G293" s="108" t="s">
        <v>4605</v>
      </c>
      <c r="H293" s="55">
        <v>5.54</v>
      </c>
      <c r="I293" t="s">
        <v>698</v>
      </c>
      <c r="J293" t="s">
        <v>98</v>
      </c>
      <c r="K293" s="56">
        <v>4.4999999999999998E-2</v>
      </c>
      <c r="L293" s="56">
        <v>9.0700000000000003E-2</v>
      </c>
      <c r="M293" s="55">
        <v>546153.32999999996</v>
      </c>
      <c r="N293" s="55">
        <v>88.28</v>
      </c>
      <c r="O293" s="55">
        <v>482.14415972400002</v>
      </c>
      <c r="P293" s="56">
        <v>2.0000000000000001E-4</v>
      </c>
      <c r="Q293" s="56">
        <v>0</v>
      </c>
    </row>
    <row r="294" spans="1:17">
      <c r="A294" t="s">
        <v>4512</v>
      </c>
      <c r="B294" t="s">
        <v>2911</v>
      </c>
      <c r="C294" t="s">
        <v>3320</v>
      </c>
      <c r="D294" s="108" t="s">
        <v>4605</v>
      </c>
      <c r="E294" t="s">
        <v>4509</v>
      </c>
      <c r="F294" t="s">
        <v>3321</v>
      </c>
      <c r="G294" s="108" t="s">
        <v>4605</v>
      </c>
      <c r="H294" s="55">
        <v>5.54</v>
      </c>
      <c r="I294" t="s">
        <v>698</v>
      </c>
      <c r="J294" t="s">
        <v>98</v>
      </c>
      <c r="K294" s="56">
        <v>4.4999999999999998E-2</v>
      </c>
      <c r="L294" s="56">
        <v>9.0700000000000003E-2</v>
      </c>
      <c r="M294" s="55">
        <v>169217.18</v>
      </c>
      <c r="N294" s="55">
        <v>87.67</v>
      </c>
      <c r="O294" s="55">
        <v>148.352701706</v>
      </c>
      <c r="P294" s="56">
        <v>1E-4</v>
      </c>
      <c r="Q294" s="56">
        <v>0</v>
      </c>
    </row>
    <row r="295" spans="1:17">
      <c r="A295" t="s">
        <v>4512</v>
      </c>
      <c r="B295" t="s">
        <v>2911</v>
      </c>
      <c r="C295" t="s">
        <v>3322</v>
      </c>
      <c r="D295" s="108" t="s">
        <v>4605</v>
      </c>
      <c r="E295" t="s">
        <v>4509</v>
      </c>
      <c r="F295" t="s">
        <v>3323</v>
      </c>
      <c r="G295" s="108" t="s">
        <v>4605</v>
      </c>
      <c r="H295" s="55">
        <v>5.43</v>
      </c>
      <c r="I295" t="s">
        <v>698</v>
      </c>
      <c r="J295" t="s">
        <v>98</v>
      </c>
      <c r="K295" s="56">
        <v>4.4999999999999998E-2</v>
      </c>
      <c r="L295" s="56">
        <v>9.1499999999999998E-2</v>
      </c>
      <c r="M295" s="55">
        <v>126436.59</v>
      </c>
      <c r="N295" s="55">
        <v>88.28</v>
      </c>
      <c r="O295" s="55">
        <v>111.618221652</v>
      </c>
      <c r="P295" s="56">
        <v>1E-4</v>
      </c>
      <c r="Q295" s="56">
        <v>0</v>
      </c>
    </row>
    <row r="296" spans="1:17">
      <c r="A296" t="s">
        <v>4512</v>
      </c>
      <c r="B296" t="s">
        <v>2911</v>
      </c>
      <c r="C296" t="s">
        <v>3324</v>
      </c>
      <c r="D296" s="108" t="s">
        <v>4605</v>
      </c>
      <c r="E296" t="s">
        <v>4509</v>
      </c>
      <c r="F296" t="s">
        <v>3325</v>
      </c>
      <c r="G296" s="108" t="s">
        <v>4605</v>
      </c>
      <c r="H296" s="55">
        <v>5.58</v>
      </c>
      <c r="I296" t="s">
        <v>698</v>
      </c>
      <c r="J296" t="s">
        <v>98</v>
      </c>
      <c r="K296" s="56">
        <v>4.4999999999999998E-2</v>
      </c>
      <c r="L296" s="56">
        <v>8.7800000000000003E-2</v>
      </c>
      <c r="M296" s="55">
        <v>317198.78999999998</v>
      </c>
      <c r="N296" s="55">
        <v>88.28</v>
      </c>
      <c r="O296" s="55">
        <v>280.02309181200002</v>
      </c>
      <c r="P296" s="56">
        <v>1E-4</v>
      </c>
      <c r="Q296" s="56">
        <v>0</v>
      </c>
    </row>
    <row r="297" spans="1:17">
      <c r="A297" t="s">
        <v>4512</v>
      </c>
      <c r="B297" t="s">
        <v>2911</v>
      </c>
      <c r="C297" t="s">
        <v>3326</v>
      </c>
      <c r="D297" s="108" t="s">
        <v>4605</v>
      </c>
      <c r="E297" t="s">
        <v>4509</v>
      </c>
      <c r="F297" t="s">
        <v>3327</v>
      </c>
      <c r="G297" s="108" t="s">
        <v>4605</v>
      </c>
      <c r="H297" s="55">
        <v>5.54</v>
      </c>
      <c r="I297" t="s">
        <v>698</v>
      </c>
      <c r="J297" t="s">
        <v>98</v>
      </c>
      <c r="K297" s="56">
        <v>4.4999999999999998E-2</v>
      </c>
      <c r="L297" s="56">
        <v>9.0700000000000003E-2</v>
      </c>
      <c r="M297" s="55">
        <v>327154.84999999998</v>
      </c>
      <c r="N297" s="55">
        <v>86.97</v>
      </c>
      <c r="O297" s="55">
        <v>284.52657304500002</v>
      </c>
      <c r="P297" s="56">
        <v>1E-4</v>
      </c>
      <c r="Q297" s="56">
        <v>0</v>
      </c>
    </row>
    <row r="298" spans="1:17">
      <c r="A298" t="s">
        <v>4512</v>
      </c>
      <c r="B298" t="s">
        <v>2911</v>
      </c>
      <c r="C298" t="s">
        <v>3303</v>
      </c>
      <c r="D298" s="108" t="s">
        <v>4605</v>
      </c>
      <c r="E298" t="s">
        <v>4509</v>
      </c>
      <c r="F298" t="s">
        <v>3304</v>
      </c>
      <c r="G298" s="108" t="s">
        <v>4605</v>
      </c>
      <c r="H298" s="55">
        <v>5.54</v>
      </c>
      <c r="I298" t="s">
        <v>698</v>
      </c>
      <c r="J298" t="s">
        <v>98</v>
      </c>
      <c r="K298" s="56">
        <v>4.4999999999999998E-2</v>
      </c>
      <c r="L298" s="56">
        <v>9.0700000000000003E-2</v>
      </c>
      <c r="M298" s="55">
        <v>334866.03000000003</v>
      </c>
      <c r="N298" s="55">
        <v>86.88</v>
      </c>
      <c r="O298" s="55">
        <v>290.931606864</v>
      </c>
      <c r="P298" s="56">
        <v>1E-4</v>
      </c>
      <c r="Q298" s="56">
        <v>0</v>
      </c>
    </row>
    <row r="299" spans="1:17">
      <c r="A299" t="s">
        <v>4512</v>
      </c>
      <c r="B299" t="s">
        <v>2911</v>
      </c>
      <c r="C299" t="s">
        <v>3308</v>
      </c>
      <c r="D299" s="108" t="s">
        <v>4605</v>
      </c>
      <c r="E299" t="s">
        <v>4509</v>
      </c>
      <c r="F299" t="s">
        <v>3309</v>
      </c>
      <c r="G299" s="108" t="s">
        <v>4605</v>
      </c>
      <c r="H299" s="55">
        <v>5.54</v>
      </c>
      <c r="I299" t="s">
        <v>698</v>
      </c>
      <c r="J299" t="s">
        <v>98</v>
      </c>
      <c r="K299" s="56">
        <v>4.4999999999999998E-2</v>
      </c>
      <c r="L299" s="56">
        <v>9.0700000000000003E-2</v>
      </c>
      <c r="M299" s="55">
        <v>613159.87</v>
      </c>
      <c r="N299" s="55">
        <v>87.13</v>
      </c>
      <c r="O299" s="55">
        <v>534.24619473099995</v>
      </c>
      <c r="P299" s="56">
        <v>2.9999999999999997E-4</v>
      </c>
      <c r="Q299" s="56">
        <v>0</v>
      </c>
    </row>
    <row r="300" spans="1:17">
      <c r="A300" s="77" t="s">
        <v>3338</v>
      </c>
      <c r="B300" s="109" t="s">
        <v>4605</v>
      </c>
      <c r="C300" s="109" t="s">
        <v>4605</v>
      </c>
      <c r="D300" s="110" t="s">
        <v>4605</v>
      </c>
      <c r="E300" s="110" t="s">
        <v>4605</v>
      </c>
      <c r="F300" s="110" t="s">
        <v>4605</v>
      </c>
      <c r="G300" s="110" t="s">
        <v>4605</v>
      </c>
      <c r="H300" s="78">
        <v>0</v>
      </c>
      <c r="I300" s="110" t="s">
        <v>4605</v>
      </c>
      <c r="J300" s="110" t="s">
        <v>4605</v>
      </c>
      <c r="K300" s="110" t="s">
        <v>4605</v>
      </c>
      <c r="L300" s="79">
        <v>0</v>
      </c>
      <c r="M300" s="78">
        <v>0</v>
      </c>
      <c r="N300" s="110" t="s">
        <v>4605</v>
      </c>
      <c r="O300" s="78">
        <v>0</v>
      </c>
      <c r="P300" s="79">
        <v>0</v>
      </c>
      <c r="Q300" s="79">
        <v>0</v>
      </c>
    </row>
    <row r="301" spans="1:17">
      <c r="A301" t="s">
        <v>182</v>
      </c>
      <c r="B301" s="109" t="s">
        <v>4605</v>
      </c>
      <c r="C301" t="s">
        <v>182</v>
      </c>
      <c r="D301" s="110" t="s">
        <v>4605</v>
      </c>
      <c r="E301" t="s">
        <v>182</v>
      </c>
      <c r="F301" s="110" t="s">
        <v>4605</v>
      </c>
      <c r="G301" s="110" t="s">
        <v>4605</v>
      </c>
      <c r="H301" s="55">
        <v>0</v>
      </c>
      <c r="I301" t="s">
        <v>182</v>
      </c>
      <c r="J301" t="s">
        <v>182</v>
      </c>
      <c r="K301" s="56">
        <v>0</v>
      </c>
      <c r="L301" s="56">
        <v>0</v>
      </c>
      <c r="M301" s="55">
        <v>0</v>
      </c>
      <c r="N301" s="55">
        <v>0</v>
      </c>
      <c r="O301" s="55">
        <v>0</v>
      </c>
      <c r="P301" s="56">
        <v>0</v>
      </c>
      <c r="Q301" s="56">
        <v>0</v>
      </c>
    </row>
    <row r="302" spans="1:17">
      <c r="A302" s="77" t="s">
        <v>3339</v>
      </c>
      <c r="B302" s="109" t="s">
        <v>4605</v>
      </c>
      <c r="C302" s="109" t="s">
        <v>4605</v>
      </c>
      <c r="D302" s="110" t="s">
        <v>4605</v>
      </c>
      <c r="E302" s="110" t="s">
        <v>4605</v>
      </c>
      <c r="F302" s="110" t="s">
        <v>4605</v>
      </c>
      <c r="G302" s="110" t="s">
        <v>4605</v>
      </c>
      <c r="H302" s="78">
        <v>0</v>
      </c>
      <c r="I302" s="110" t="s">
        <v>4605</v>
      </c>
      <c r="J302" s="110" t="s">
        <v>4605</v>
      </c>
      <c r="K302" s="110" t="s">
        <v>4605</v>
      </c>
      <c r="L302" s="79">
        <v>0</v>
      </c>
      <c r="M302" s="78">
        <v>0</v>
      </c>
      <c r="N302" s="110" t="s">
        <v>4605</v>
      </c>
      <c r="O302" s="78">
        <v>0</v>
      </c>
      <c r="P302" s="79">
        <v>0</v>
      </c>
      <c r="Q302" s="79">
        <v>0</v>
      </c>
    </row>
    <row r="303" spans="1:17">
      <c r="A303" s="77" t="s">
        <v>3340</v>
      </c>
      <c r="B303" s="109" t="s">
        <v>4605</v>
      </c>
      <c r="C303" s="109" t="s">
        <v>4605</v>
      </c>
      <c r="D303" s="110" t="s">
        <v>4605</v>
      </c>
      <c r="E303" s="110" t="s">
        <v>4605</v>
      </c>
      <c r="F303" s="110" t="s">
        <v>4605</v>
      </c>
      <c r="G303" s="110" t="s">
        <v>4605</v>
      </c>
      <c r="H303" s="78">
        <v>0</v>
      </c>
      <c r="I303" s="110" t="s">
        <v>4605</v>
      </c>
      <c r="J303" s="110" t="s">
        <v>4605</v>
      </c>
      <c r="K303" s="110" t="s">
        <v>4605</v>
      </c>
      <c r="L303" s="79">
        <v>0</v>
      </c>
      <c r="M303" s="78">
        <v>0</v>
      </c>
      <c r="N303" s="110" t="s">
        <v>4605</v>
      </c>
      <c r="O303" s="78">
        <v>0</v>
      </c>
      <c r="P303" s="79">
        <v>0</v>
      </c>
      <c r="Q303" s="79">
        <v>0</v>
      </c>
    </row>
    <row r="304" spans="1:17">
      <c r="A304" t="s">
        <v>182</v>
      </c>
      <c r="B304" s="109" t="s">
        <v>4605</v>
      </c>
      <c r="C304" t="s">
        <v>182</v>
      </c>
      <c r="D304" s="110" t="s">
        <v>4605</v>
      </c>
      <c r="E304" t="s">
        <v>182</v>
      </c>
      <c r="F304" s="110" t="s">
        <v>4605</v>
      </c>
      <c r="G304" s="110" t="s">
        <v>4605</v>
      </c>
      <c r="H304" s="55">
        <v>0</v>
      </c>
      <c r="I304" t="s">
        <v>182</v>
      </c>
      <c r="J304" t="s">
        <v>182</v>
      </c>
      <c r="K304" s="56">
        <v>0</v>
      </c>
      <c r="L304" s="56">
        <v>0</v>
      </c>
      <c r="M304" s="55">
        <v>0</v>
      </c>
      <c r="N304" s="55">
        <v>0</v>
      </c>
      <c r="O304" s="55">
        <v>0</v>
      </c>
      <c r="P304" s="56">
        <v>0</v>
      </c>
      <c r="Q304" s="56">
        <v>0</v>
      </c>
    </row>
    <row r="305" spans="1:17">
      <c r="A305" s="77" t="s">
        <v>3341</v>
      </c>
      <c r="B305" s="109" t="s">
        <v>4605</v>
      </c>
      <c r="C305" s="109" t="s">
        <v>4605</v>
      </c>
      <c r="D305" s="110" t="s">
        <v>4605</v>
      </c>
      <c r="E305" s="110" t="s">
        <v>4605</v>
      </c>
      <c r="F305" s="110" t="s">
        <v>4605</v>
      </c>
      <c r="G305" s="110" t="s">
        <v>4605</v>
      </c>
      <c r="H305" s="78">
        <v>0</v>
      </c>
      <c r="I305" s="110" t="s">
        <v>4605</v>
      </c>
      <c r="J305" s="110" t="s">
        <v>4605</v>
      </c>
      <c r="K305" s="110" t="s">
        <v>4605</v>
      </c>
      <c r="L305" s="79">
        <v>0</v>
      </c>
      <c r="M305" s="78">
        <v>0</v>
      </c>
      <c r="N305" s="110" t="s">
        <v>4605</v>
      </c>
      <c r="O305" s="78">
        <v>0</v>
      </c>
      <c r="P305" s="79">
        <v>0</v>
      </c>
      <c r="Q305" s="79">
        <v>0</v>
      </c>
    </row>
    <row r="306" spans="1:17">
      <c r="A306" t="s">
        <v>182</v>
      </c>
      <c r="B306" s="109" t="s">
        <v>4605</v>
      </c>
      <c r="C306" t="s">
        <v>182</v>
      </c>
      <c r="D306" s="110" t="s">
        <v>4605</v>
      </c>
      <c r="E306" t="s">
        <v>182</v>
      </c>
      <c r="F306" s="110" t="s">
        <v>4605</v>
      </c>
      <c r="G306" s="110" t="s">
        <v>4605</v>
      </c>
      <c r="H306" s="55">
        <v>0</v>
      </c>
      <c r="I306" t="s">
        <v>182</v>
      </c>
      <c r="J306" t="s">
        <v>182</v>
      </c>
      <c r="K306" s="56">
        <v>0</v>
      </c>
      <c r="L306" s="56">
        <v>0</v>
      </c>
      <c r="M306" s="55">
        <v>0</v>
      </c>
      <c r="N306" s="55">
        <v>0</v>
      </c>
      <c r="O306" s="55">
        <v>0</v>
      </c>
      <c r="P306" s="56">
        <v>0</v>
      </c>
      <c r="Q306" s="56">
        <v>0</v>
      </c>
    </row>
    <row r="307" spans="1:17">
      <c r="A307" s="77" t="s">
        <v>3342</v>
      </c>
      <c r="B307" s="109" t="s">
        <v>4605</v>
      </c>
      <c r="C307" s="109" t="s">
        <v>4605</v>
      </c>
      <c r="D307" s="110" t="s">
        <v>4605</v>
      </c>
      <c r="E307" s="110" t="s">
        <v>4605</v>
      </c>
      <c r="F307" s="110" t="s">
        <v>4605</v>
      </c>
      <c r="G307" s="110" t="s">
        <v>4605</v>
      </c>
      <c r="H307" s="78">
        <v>0</v>
      </c>
      <c r="I307" s="110" t="s">
        <v>4605</v>
      </c>
      <c r="J307" s="110" t="s">
        <v>4605</v>
      </c>
      <c r="K307" s="110" t="s">
        <v>4605</v>
      </c>
      <c r="L307" s="79">
        <v>0</v>
      </c>
      <c r="M307" s="78">
        <v>0</v>
      </c>
      <c r="N307" s="110" t="s">
        <v>4605</v>
      </c>
      <c r="O307" s="78">
        <v>0</v>
      </c>
      <c r="P307" s="79">
        <v>0</v>
      </c>
      <c r="Q307" s="79">
        <v>0</v>
      </c>
    </row>
    <row r="308" spans="1:17">
      <c r="A308" t="s">
        <v>182</v>
      </c>
      <c r="B308" s="109" t="s">
        <v>4605</v>
      </c>
      <c r="C308" t="s">
        <v>182</v>
      </c>
      <c r="D308" s="110" t="s">
        <v>4605</v>
      </c>
      <c r="E308" t="s">
        <v>182</v>
      </c>
      <c r="F308" s="110" t="s">
        <v>4605</v>
      </c>
      <c r="G308" s="110" t="s">
        <v>4605</v>
      </c>
      <c r="H308" s="55">
        <v>0</v>
      </c>
      <c r="I308" t="s">
        <v>182</v>
      </c>
      <c r="J308" t="s">
        <v>182</v>
      </c>
      <c r="K308" s="56">
        <v>0</v>
      </c>
      <c r="L308" s="56">
        <v>0</v>
      </c>
      <c r="M308" s="55">
        <v>0</v>
      </c>
      <c r="N308" s="55">
        <v>0</v>
      </c>
      <c r="O308" s="55">
        <v>0</v>
      </c>
      <c r="P308" s="56">
        <v>0</v>
      </c>
      <c r="Q308" s="56">
        <v>0</v>
      </c>
    </row>
    <row r="309" spans="1:17">
      <c r="A309" s="77" t="s">
        <v>3343</v>
      </c>
      <c r="B309" s="109" t="s">
        <v>4605</v>
      </c>
      <c r="C309" s="109" t="s">
        <v>4605</v>
      </c>
      <c r="D309" s="110" t="s">
        <v>4605</v>
      </c>
      <c r="E309" s="110" t="s">
        <v>4605</v>
      </c>
      <c r="F309" s="110" t="s">
        <v>4605</v>
      </c>
      <c r="G309" s="110" t="s">
        <v>4605</v>
      </c>
      <c r="H309" s="78">
        <v>0</v>
      </c>
      <c r="I309" s="110" t="s">
        <v>4605</v>
      </c>
      <c r="J309" s="110" t="s">
        <v>4605</v>
      </c>
      <c r="K309" s="110" t="s">
        <v>4605</v>
      </c>
      <c r="L309" s="79">
        <v>0</v>
      </c>
      <c r="M309" s="78">
        <v>0</v>
      </c>
      <c r="N309" s="110" t="s">
        <v>4605</v>
      </c>
      <c r="O309" s="78">
        <v>0</v>
      </c>
      <c r="P309" s="79">
        <v>0</v>
      </c>
      <c r="Q309" s="79">
        <v>0</v>
      </c>
    </row>
    <row r="310" spans="1:17">
      <c r="A310" t="s">
        <v>182</v>
      </c>
      <c r="B310" s="109" t="s">
        <v>4605</v>
      </c>
      <c r="C310" t="s">
        <v>182</v>
      </c>
      <c r="D310" s="110" t="s">
        <v>4605</v>
      </c>
      <c r="E310" t="s">
        <v>182</v>
      </c>
      <c r="F310" s="110" t="s">
        <v>4605</v>
      </c>
      <c r="G310" s="110" t="s">
        <v>4605</v>
      </c>
      <c r="H310" s="55">
        <v>0</v>
      </c>
      <c r="I310" t="s">
        <v>182</v>
      </c>
      <c r="J310" t="s">
        <v>182</v>
      </c>
      <c r="K310" s="56">
        <v>0</v>
      </c>
      <c r="L310" s="56">
        <v>0</v>
      </c>
      <c r="M310" s="55">
        <v>0</v>
      </c>
      <c r="N310" s="55">
        <v>0</v>
      </c>
      <c r="O310" s="55">
        <v>0</v>
      </c>
      <c r="P310" s="56">
        <v>0</v>
      </c>
      <c r="Q310" s="56">
        <v>0</v>
      </c>
    </row>
    <row r="311" spans="1:17">
      <c r="A311" s="77" t="s">
        <v>204</v>
      </c>
      <c r="B311" s="109" t="s">
        <v>4605</v>
      </c>
      <c r="C311" s="109" t="s">
        <v>4605</v>
      </c>
      <c r="D311" s="110" t="s">
        <v>4605</v>
      </c>
      <c r="E311" s="110" t="s">
        <v>4605</v>
      </c>
      <c r="F311" s="110" t="s">
        <v>4605</v>
      </c>
      <c r="G311" s="110" t="s">
        <v>4605</v>
      </c>
      <c r="H311" s="78">
        <v>2.56</v>
      </c>
      <c r="I311" s="110" t="s">
        <v>4605</v>
      </c>
      <c r="J311" s="110" t="s">
        <v>4605</v>
      </c>
      <c r="K311" s="110" t="s">
        <v>4605</v>
      </c>
      <c r="L311" s="79">
        <v>6.9099999999999995E-2</v>
      </c>
      <c r="M311" s="78">
        <v>174502944.86000001</v>
      </c>
      <c r="N311" s="110" t="s">
        <v>4605</v>
      </c>
      <c r="O311" s="78">
        <v>439124.0348644671</v>
      </c>
      <c r="P311" s="79">
        <v>0.21679999999999999</v>
      </c>
      <c r="Q311" s="79">
        <v>2.6700000000000002E-2</v>
      </c>
    </row>
    <row r="312" spans="1:17">
      <c r="A312" s="77" t="s">
        <v>3344</v>
      </c>
      <c r="B312" s="109" t="s">
        <v>4605</v>
      </c>
      <c r="C312" s="109" t="s">
        <v>4605</v>
      </c>
      <c r="D312" s="110" t="s">
        <v>4605</v>
      </c>
      <c r="E312" s="110" t="s">
        <v>4605</v>
      </c>
      <c r="F312" s="110" t="s">
        <v>4605</v>
      </c>
      <c r="G312" s="110" t="s">
        <v>4605</v>
      </c>
      <c r="H312" s="78">
        <v>0</v>
      </c>
      <c r="I312" s="110" t="s">
        <v>4605</v>
      </c>
      <c r="J312" s="110" t="s">
        <v>4605</v>
      </c>
      <c r="K312" s="110" t="s">
        <v>4605</v>
      </c>
      <c r="L312" s="79">
        <v>0</v>
      </c>
      <c r="M312" s="78">
        <v>0</v>
      </c>
      <c r="N312" s="110" t="s">
        <v>4605</v>
      </c>
      <c r="O312" s="78">
        <v>0</v>
      </c>
      <c r="P312" s="79">
        <v>0</v>
      </c>
      <c r="Q312" s="79">
        <v>0</v>
      </c>
    </row>
    <row r="313" spans="1:17">
      <c r="A313" t="s">
        <v>182</v>
      </c>
      <c r="B313" s="109" t="s">
        <v>4605</v>
      </c>
      <c r="C313" t="s">
        <v>182</v>
      </c>
      <c r="D313" s="110" t="s">
        <v>4605</v>
      </c>
      <c r="E313" t="s">
        <v>182</v>
      </c>
      <c r="F313" s="110" t="s">
        <v>4605</v>
      </c>
      <c r="G313" s="110" t="s">
        <v>4605</v>
      </c>
      <c r="H313" s="55">
        <v>0</v>
      </c>
      <c r="I313" t="s">
        <v>182</v>
      </c>
      <c r="J313" t="s">
        <v>182</v>
      </c>
      <c r="K313" s="56">
        <v>0</v>
      </c>
      <c r="L313" s="56">
        <v>0</v>
      </c>
      <c r="M313" s="55">
        <v>0</v>
      </c>
      <c r="N313" s="55">
        <v>0</v>
      </c>
      <c r="O313" s="55">
        <v>0</v>
      </c>
      <c r="P313" s="56">
        <v>0</v>
      </c>
      <c r="Q313" s="56">
        <v>0</v>
      </c>
    </row>
    <row r="314" spans="1:17">
      <c r="A314" s="77" t="s">
        <v>2909</v>
      </c>
      <c r="B314" s="109" t="s">
        <v>4605</v>
      </c>
      <c r="C314" s="109" t="s">
        <v>4605</v>
      </c>
      <c r="D314" s="110" t="s">
        <v>4605</v>
      </c>
      <c r="E314" s="110" t="s">
        <v>4605</v>
      </c>
      <c r="F314" s="110" t="s">
        <v>4605</v>
      </c>
      <c r="G314" s="110" t="s">
        <v>4605</v>
      </c>
      <c r="H314" s="78">
        <v>0</v>
      </c>
      <c r="I314" s="110" t="s">
        <v>4605</v>
      </c>
      <c r="J314" s="110" t="s">
        <v>4605</v>
      </c>
      <c r="K314" s="110" t="s">
        <v>4605</v>
      </c>
      <c r="L314" s="79">
        <v>0</v>
      </c>
      <c r="M314" s="78">
        <v>0</v>
      </c>
      <c r="N314" s="110" t="s">
        <v>4605</v>
      </c>
      <c r="O314" s="78">
        <v>0</v>
      </c>
      <c r="P314" s="79">
        <v>0</v>
      </c>
      <c r="Q314" s="79">
        <v>0</v>
      </c>
    </row>
    <row r="315" spans="1:17">
      <c r="A315" t="s">
        <v>182</v>
      </c>
      <c r="B315" s="109" t="s">
        <v>4605</v>
      </c>
      <c r="C315" t="s">
        <v>182</v>
      </c>
      <c r="D315" s="110" t="s">
        <v>4605</v>
      </c>
      <c r="E315" t="s">
        <v>182</v>
      </c>
      <c r="F315" s="110" t="s">
        <v>4605</v>
      </c>
      <c r="G315" s="110" t="s">
        <v>4605</v>
      </c>
      <c r="H315" s="55">
        <v>0</v>
      </c>
      <c r="I315" t="s">
        <v>182</v>
      </c>
      <c r="J315" t="s">
        <v>182</v>
      </c>
      <c r="K315" s="56">
        <v>0</v>
      </c>
      <c r="L315" s="56">
        <v>0</v>
      </c>
      <c r="M315" s="55">
        <v>0</v>
      </c>
      <c r="N315" s="55">
        <v>0</v>
      </c>
      <c r="O315" s="55">
        <v>0</v>
      </c>
      <c r="P315" s="56">
        <v>0</v>
      </c>
      <c r="Q315" s="56">
        <v>0</v>
      </c>
    </row>
    <row r="316" spans="1:17">
      <c r="A316" s="77" t="s">
        <v>2910</v>
      </c>
      <c r="B316" s="109" t="s">
        <v>4605</v>
      </c>
      <c r="C316" s="109" t="s">
        <v>4605</v>
      </c>
      <c r="D316" s="110" t="s">
        <v>4605</v>
      </c>
      <c r="E316" s="110" t="s">
        <v>4605</v>
      </c>
      <c r="F316" s="110" t="s">
        <v>4605</v>
      </c>
      <c r="G316" s="110" t="s">
        <v>4605</v>
      </c>
      <c r="H316" s="78">
        <v>2.56</v>
      </c>
      <c r="I316" s="110" t="s">
        <v>4605</v>
      </c>
      <c r="J316" s="110" t="s">
        <v>4605</v>
      </c>
      <c r="K316" s="110" t="s">
        <v>4605</v>
      </c>
      <c r="L316" s="79">
        <v>6.9099999999999995E-2</v>
      </c>
      <c r="M316" s="78">
        <v>174502944.86000001</v>
      </c>
      <c r="N316" s="110" t="s">
        <v>4605</v>
      </c>
      <c r="O316" s="78">
        <v>439124.0348644671</v>
      </c>
      <c r="P316" s="79">
        <v>0.21679999999999999</v>
      </c>
      <c r="Q316" s="79">
        <v>2.6700000000000002E-2</v>
      </c>
    </row>
    <row r="317" spans="1:17">
      <c r="A317" s="64" t="s">
        <v>4602</v>
      </c>
      <c r="B317" t="s">
        <v>2865</v>
      </c>
      <c r="C317" t="s">
        <v>3347</v>
      </c>
      <c r="D317" s="108" t="s">
        <v>4605</v>
      </c>
      <c r="E317" t="s">
        <v>490</v>
      </c>
      <c r="F317" t="s">
        <v>3348</v>
      </c>
      <c r="G317" t="s">
        <v>177</v>
      </c>
      <c r="H317" s="55">
        <v>3.33</v>
      </c>
      <c r="I317" t="s">
        <v>698</v>
      </c>
      <c r="J317" t="s">
        <v>100</v>
      </c>
      <c r="K317" s="56">
        <v>4.8000000000000001E-2</v>
      </c>
      <c r="L317" s="56">
        <v>6.0100000000000001E-2</v>
      </c>
      <c r="M317" s="55">
        <v>4984320.21</v>
      </c>
      <c r="N317" s="55">
        <v>97.740000000000236</v>
      </c>
      <c r="O317" s="55">
        <v>17669.563677192298</v>
      </c>
      <c r="P317" s="56">
        <v>8.6999999999999994E-3</v>
      </c>
      <c r="Q317" s="56">
        <v>1.1000000000000001E-3</v>
      </c>
    </row>
    <row r="318" spans="1:17">
      <c r="A318" s="64" t="s">
        <v>4602</v>
      </c>
      <c r="B318" t="s">
        <v>2865</v>
      </c>
      <c r="C318" t="s">
        <v>3345</v>
      </c>
      <c r="D318" s="108" t="s">
        <v>4605</v>
      </c>
      <c r="E318" t="s">
        <v>490</v>
      </c>
      <c r="F318" t="s">
        <v>3346</v>
      </c>
      <c r="G318" t="s">
        <v>177</v>
      </c>
      <c r="H318" s="55">
        <v>3.33</v>
      </c>
      <c r="I318" t="s">
        <v>698</v>
      </c>
      <c r="J318" t="s">
        <v>100</v>
      </c>
      <c r="K318" s="56">
        <v>4.5999999999999999E-2</v>
      </c>
      <c r="L318" s="56">
        <v>6.4399999999999999E-2</v>
      </c>
      <c r="M318" s="55">
        <v>2485816.12</v>
      </c>
      <c r="N318" s="55">
        <v>95.720000000000027</v>
      </c>
      <c r="O318" s="55">
        <v>8630.16791036213</v>
      </c>
      <c r="P318" s="56">
        <v>4.3E-3</v>
      </c>
      <c r="Q318" s="56">
        <v>5.0000000000000001E-4</v>
      </c>
    </row>
    <row r="319" spans="1:17">
      <c r="A319" s="64" t="s">
        <v>4602</v>
      </c>
      <c r="B319" t="s">
        <v>2865</v>
      </c>
      <c r="C319" t="s">
        <v>3349</v>
      </c>
      <c r="D319" s="108" t="s">
        <v>4605</v>
      </c>
      <c r="E319" t="s">
        <v>490</v>
      </c>
      <c r="F319" t="s">
        <v>3350</v>
      </c>
      <c r="G319" t="s">
        <v>177</v>
      </c>
      <c r="H319" s="55">
        <v>3.26</v>
      </c>
      <c r="I319" t="s">
        <v>698</v>
      </c>
      <c r="J319" t="s">
        <v>100</v>
      </c>
      <c r="K319" s="56">
        <v>5.4399999999999997E-2</v>
      </c>
      <c r="L319" s="56">
        <v>7.5999999999999998E-2</v>
      </c>
      <c r="M319" s="55">
        <v>2526015.65</v>
      </c>
      <c r="N319" s="55">
        <v>95.24</v>
      </c>
      <c r="O319" s="55">
        <v>8725.75428545262</v>
      </c>
      <c r="P319" s="56">
        <v>4.3E-3</v>
      </c>
      <c r="Q319" s="56">
        <v>5.0000000000000001E-4</v>
      </c>
    </row>
    <row r="320" spans="1:17">
      <c r="A320" t="s">
        <v>4576</v>
      </c>
      <c r="B320" t="s">
        <v>2911</v>
      </c>
      <c r="C320" t="s">
        <v>3364</v>
      </c>
      <c r="D320" s="108" t="s">
        <v>4605</v>
      </c>
      <c r="E320" t="s">
        <v>2972</v>
      </c>
      <c r="F320" t="s">
        <v>3365</v>
      </c>
      <c r="G320" t="s">
        <v>2014</v>
      </c>
      <c r="H320" s="55">
        <v>0.23</v>
      </c>
      <c r="I320" t="s">
        <v>987</v>
      </c>
      <c r="J320" t="s">
        <v>100</v>
      </c>
      <c r="K320" s="56">
        <v>7.9699999999999993E-2</v>
      </c>
      <c r="L320" s="56">
        <v>8.8599999999999998E-2</v>
      </c>
      <c r="M320" s="55">
        <v>1975621.32</v>
      </c>
      <c r="N320" s="55">
        <v>100.14000000000006</v>
      </c>
      <c r="O320" s="55">
        <v>7175.6103375786997</v>
      </c>
      <c r="P320" s="56">
        <v>3.5000000000000001E-3</v>
      </c>
      <c r="Q320" s="56">
        <v>4.0000000000000002E-4</v>
      </c>
    </row>
    <row r="321" spans="1:17">
      <c r="A321" t="s">
        <v>4576</v>
      </c>
      <c r="B321" t="s">
        <v>2911</v>
      </c>
      <c r="C321" t="s">
        <v>3366</v>
      </c>
      <c r="D321" s="108" t="s">
        <v>4605</v>
      </c>
      <c r="E321" t="s">
        <v>2972</v>
      </c>
      <c r="F321" t="s">
        <v>3367</v>
      </c>
      <c r="G321" t="s">
        <v>2014</v>
      </c>
      <c r="H321" s="55">
        <v>0.23</v>
      </c>
      <c r="I321" t="s">
        <v>987</v>
      </c>
      <c r="J321" t="s">
        <v>100</v>
      </c>
      <c r="K321" s="56">
        <v>7.9699999999999993E-2</v>
      </c>
      <c r="L321" s="56">
        <v>8.8599999999999998E-2</v>
      </c>
      <c r="M321" s="55">
        <v>5510.11</v>
      </c>
      <c r="N321" s="55">
        <v>103.45198610958904</v>
      </c>
      <c r="O321" s="55">
        <v>20.675054226822301</v>
      </c>
      <c r="P321" s="56">
        <v>0</v>
      </c>
      <c r="Q321" s="56">
        <v>0</v>
      </c>
    </row>
    <row r="322" spans="1:17">
      <c r="A322" t="s">
        <v>4576</v>
      </c>
      <c r="B322" t="s">
        <v>2911</v>
      </c>
      <c r="C322" t="s">
        <v>3368</v>
      </c>
      <c r="D322" s="108" t="s">
        <v>4605</v>
      </c>
      <c r="E322" t="s">
        <v>2972</v>
      </c>
      <c r="F322" t="s">
        <v>253</v>
      </c>
      <c r="G322" t="s">
        <v>2014</v>
      </c>
      <c r="H322" s="55">
        <v>0.23</v>
      </c>
      <c r="I322" t="s">
        <v>987</v>
      </c>
      <c r="J322" t="s">
        <v>100</v>
      </c>
      <c r="K322" s="56">
        <v>7.9699999999999993E-2</v>
      </c>
      <c r="L322" s="56">
        <v>8.8599999999999998E-2</v>
      </c>
      <c r="M322" s="55">
        <v>7524.93</v>
      </c>
      <c r="N322" s="55">
        <v>100.14</v>
      </c>
      <c r="O322" s="55">
        <v>27.331131199554001</v>
      </c>
      <c r="P322" s="56">
        <v>0</v>
      </c>
      <c r="Q322" s="56">
        <v>0</v>
      </c>
    </row>
    <row r="323" spans="1:17">
      <c r="A323" t="s">
        <v>4576</v>
      </c>
      <c r="B323" t="s">
        <v>2911</v>
      </c>
      <c r="C323" t="s">
        <v>3369</v>
      </c>
      <c r="D323" s="108" t="s">
        <v>4605</v>
      </c>
      <c r="E323" t="s">
        <v>2972</v>
      </c>
      <c r="F323" t="s">
        <v>3370</v>
      </c>
      <c r="G323" t="s">
        <v>2014</v>
      </c>
      <c r="H323" s="55">
        <v>0.23</v>
      </c>
      <c r="I323" t="s">
        <v>987</v>
      </c>
      <c r="J323" t="s">
        <v>100</v>
      </c>
      <c r="K323" s="56">
        <v>7.9600000000000004E-2</v>
      </c>
      <c r="L323" s="56">
        <v>8.8599999999999998E-2</v>
      </c>
      <c r="M323" s="55">
        <v>3907.41</v>
      </c>
      <c r="N323" s="55">
        <v>100.14</v>
      </c>
      <c r="O323" s="55">
        <v>14.192017116498</v>
      </c>
      <c r="P323" s="56">
        <v>0</v>
      </c>
      <c r="Q323" s="56">
        <v>0</v>
      </c>
    </row>
    <row r="324" spans="1:17">
      <c r="A324" t="s">
        <v>4576</v>
      </c>
      <c r="B324" t="s">
        <v>2911</v>
      </c>
      <c r="C324" t="s">
        <v>3371</v>
      </c>
      <c r="D324" s="108" t="s">
        <v>4605</v>
      </c>
      <c r="E324" t="s">
        <v>2972</v>
      </c>
      <c r="F324" t="s">
        <v>3372</v>
      </c>
      <c r="G324" t="s">
        <v>2014</v>
      </c>
      <c r="H324" s="55">
        <v>0.23</v>
      </c>
      <c r="I324" t="s">
        <v>987</v>
      </c>
      <c r="J324" t="s">
        <v>100</v>
      </c>
      <c r="K324" s="56">
        <v>7.9699999999999993E-2</v>
      </c>
      <c r="L324" s="56">
        <v>8.8599999999999998E-2</v>
      </c>
      <c r="M324" s="55">
        <v>14277.2</v>
      </c>
      <c r="N324" s="55">
        <v>100.14</v>
      </c>
      <c r="O324" s="55">
        <v>51.855901166160002</v>
      </c>
      <c r="P324" s="56">
        <v>0</v>
      </c>
      <c r="Q324" s="56">
        <v>0</v>
      </c>
    </row>
    <row r="325" spans="1:17">
      <c r="A325" t="s">
        <v>4576</v>
      </c>
      <c r="B325" t="s">
        <v>2911</v>
      </c>
      <c r="C325" t="s">
        <v>3373</v>
      </c>
      <c r="D325" s="108" t="s">
        <v>4605</v>
      </c>
      <c r="E325" t="s">
        <v>2972</v>
      </c>
      <c r="F325" t="s">
        <v>264</v>
      </c>
      <c r="G325" t="s">
        <v>2014</v>
      </c>
      <c r="H325" s="55">
        <v>0.23</v>
      </c>
      <c r="I325" t="s">
        <v>987</v>
      </c>
      <c r="J325" t="s">
        <v>100</v>
      </c>
      <c r="K325" s="56">
        <v>7.9699999999999993E-2</v>
      </c>
      <c r="L325" s="56">
        <v>8.8599999999999998E-2</v>
      </c>
      <c r="M325" s="55">
        <v>7715.67</v>
      </c>
      <c r="N325" s="55">
        <v>100.14</v>
      </c>
      <c r="O325" s="55">
        <v>28.023913719126</v>
      </c>
      <c r="P325" s="56">
        <v>0</v>
      </c>
      <c r="Q325" s="56">
        <v>0</v>
      </c>
    </row>
    <row r="326" spans="1:17">
      <c r="A326" t="s">
        <v>4576</v>
      </c>
      <c r="B326" t="s">
        <v>2911</v>
      </c>
      <c r="C326" t="s">
        <v>3374</v>
      </c>
      <c r="D326" s="108" t="s">
        <v>4605</v>
      </c>
      <c r="E326" t="s">
        <v>2972</v>
      </c>
      <c r="F326" t="s">
        <v>267</v>
      </c>
      <c r="G326" t="s">
        <v>2014</v>
      </c>
      <c r="H326" s="55">
        <v>0.23</v>
      </c>
      <c r="I326" t="s">
        <v>987</v>
      </c>
      <c r="J326" t="s">
        <v>100</v>
      </c>
      <c r="K326" s="56">
        <v>7.9699999999999993E-2</v>
      </c>
      <c r="L326" s="56">
        <v>8.8599999999999998E-2</v>
      </c>
      <c r="M326" s="55">
        <v>6025.3</v>
      </c>
      <c r="N326" s="55">
        <v>100.14</v>
      </c>
      <c r="O326" s="55">
        <v>21.884358368339999</v>
      </c>
      <c r="P326" s="56">
        <v>0</v>
      </c>
      <c r="Q326" s="56">
        <v>0</v>
      </c>
    </row>
    <row r="327" spans="1:17">
      <c r="A327" t="s">
        <v>4576</v>
      </c>
      <c r="B327" t="s">
        <v>2911</v>
      </c>
      <c r="C327" t="s">
        <v>3375</v>
      </c>
      <c r="D327" s="108" t="s">
        <v>4605</v>
      </c>
      <c r="E327" t="s">
        <v>2972</v>
      </c>
      <c r="F327" t="s">
        <v>3376</v>
      </c>
      <c r="G327" t="s">
        <v>2014</v>
      </c>
      <c r="H327" s="55">
        <v>0.23</v>
      </c>
      <c r="I327" t="s">
        <v>987</v>
      </c>
      <c r="J327" t="s">
        <v>100</v>
      </c>
      <c r="K327" s="56">
        <v>7.9699999999999993E-2</v>
      </c>
      <c r="L327" s="56">
        <v>8.8599999999999998E-2</v>
      </c>
      <c r="M327" s="55">
        <v>14786.7</v>
      </c>
      <c r="N327" s="55">
        <v>100.14</v>
      </c>
      <c r="O327" s="55">
        <v>53.706444805259999</v>
      </c>
      <c r="P327" s="56">
        <v>0</v>
      </c>
      <c r="Q327" s="56">
        <v>0</v>
      </c>
    </row>
    <row r="328" spans="1:17">
      <c r="A328" t="s">
        <v>4576</v>
      </c>
      <c r="B328" t="s">
        <v>2911</v>
      </c>
      <c r="C328" t="s">
        <v>3377</v>
      </c>
      <c r="D328" s="108" t="s">
        <v>4605</v>
      </c>
      <c r="E328" t="s">
        <v>2972</v>
      </c>
      <c r="F328" t="s">
        <v>259</v>
      </c>
      <c r="G328" t="s">
        <v>2014</v>
      </c>
      <c r="H328" s="55">
        <v>0.23</v>
      </c>
      <c r="I328" t="s">
        <v>987</v>
      </c>
      <c r="J328" t="s">
        <v>100</v>
      </c>
      <c r="K328" s="56">
        <v>7.9699999999999993E-2</v>
      </c>
      <c r="L328" s="56">
        <v>8.8599999999999998E-2</v>
      </c>
      <c r="M328" s="55">
        <v>7460.54</v>
      </c>
      <c r="N328" s="55">
        <v>100.14</v>
      </c>
      <c r="O328" s="55">
        <v>27.097261710011999</v>
      </c>
      <c r="P328" s="56">
        <v>0</v>
      </c>
      <c r="Q328" s="56">
        <v>0</v>
      </c>
    </row>
    <row r="329" spans="1:17">
      <c r="A329" t="s">
        <v>4576</v>
      </c>
      <c r="B329" t="s">
        <v>2911</v>
      </c>
      <c r="C329" t="s">
        <v>3378</v>
      </c>
      <c r="D329" s="108" t="s">
        <v>4605</v>
      </c>
      <c r="E329" t="s">
        <v>2972</v>
      </c>
      <c r="F329" t="s">
        <v>3379</v>
      </c>
      <c r="G329" t="s">
        <v>2014</v>
      </c>
      <c r="H329" s="55">
        <v>0.23</v>
      </c>
      <c r="I329" t="s">
        <v>987</v>
      </c>
      <c r="J329" t="s">
        <v>100</v>
      </c>
      <c r="K329" s="56">
        <v>7.9699999999999993E-2</v>
      </c>
      <c r="L329" s="56">
        <v>8.8599999999999998E-2</v>
      </c>
      <c r="M329" s="55">
        <v>7590.14</v>
      </c>
      <c r="N329" s="55">
        <v>100.14</v>
      </c>
      <c r="O329" s="55">
        <v>27.567978992892002</v>
      </c>
      <c r="P329" s="56">
        <v>0</v>
      </c>
      <c r="Q329" s="56">
        <v>0</v>
      </c>
    </row>
    <row r="330" spans="1:17">
      <c r="A330" t="s">
        <v>4576</v>
      </c>
      <c r="B330" t="s">
        <v>2911</v>
      </c>
      <c r="C330" t="s">
        <v>3380</v>
      </c>
      <c r="D330" s="108" t="s">
        <v>4605</v>
      </c>
      <c r="E330" t="s">
        <v>2972</v>
      </c>
      <c r="F330" t="s">
        <v>3381</v>
      </c>
      <c r="G330" t="s">
        <v>2014</v>
      </c>
      <c r="H330" s="55">
        <v>0.23</v>
      </c>
      <c r="I330" t="s">
        <v>987</v>
      </c>
      <c r="J330" t="s">
        <v>100</v>
      </c>
      <c r="K330" s="56">
        <v>7.9699999999999993E-2</v>
      </c>
      <c r="L330" s="56">
        <v>8.8599999999999998E-2</v>
      </c>
      <c r="M330" s="55">
        <v>5645.9</v>
      </c>
      <c r="N330" s="55">
        <v>100.14</v>
      </c>
      <c r="O330" s="55">
        <v>20.506348051020002</v>
      </c>
      <c r="P330" s="56">
        <v>0</v>
      </c>
      <c r="Q330" s="56">
        <v>0</v>
      </c>
    </row>
    <row r="331" spans="1:17">
      <c r="A331" t="s">
        <v>4577</v>
      </c>
      <c r="B331" t="s">
        <v>2911</v>
      </c>
      <c r="C331" t="s">
        <v>3359</v>
      </c>
      <c r="D331" s="108" t="s">
        <v>4605</v>
      </c>
      <c r="E331" t="s">
        <v>2972</v>
      </c>
      <c r="F331" t="s">
        <v>384</v>
      </c>
      <c r="G331" t="s">
        <v>2014</v>
      </c>
      <c r="H331" s="55">
        <v>0.6</v>
      </c>
      <c r="I331" t="s">
        <v>1610</v>
      </c>
      <c r="J331" t="s">
        <v>172</v>
      </c>
      <c r="K331" s="56">
        <v>7.7299999999999994E-2</v>
      </c>
      <c r="L331" s="56">
        <v>7.9899999999999999E-2</v>
      </c>
      <c r="M331" s="55">
        <v>19222484.370000001</v>
      </c>
      <c r="N331" s="55">
        <v>101.35</v>
      </c>
      <c r="O331" s="55">
        <v>6933.63949681132</v>
      </c>
      <c r="P331" s="56">
        <v>3.3999999999999998E-3</v>
      </c>
      <c r="Q331" s="56">
        <v>4.0000000000000002E-4</v>
      </c>
    </row>
    <row r="332" spans="1:17">
      <c r="A332" t="s">
        <v>4577</v>
      </c>
      <c r="B332" t="s">
        <v>2911</v>
      </c>
      <c r="C332" t="s">
        <v>3360</v>
      </c>
      <c r="D332" s="108" t="s">
        <v>4605</v>
      </c>
      <c r="E332" t="s">
        <v>2972</v>
      </c>
      <c r="F332" t="s">
        <v>3245</v>
      </c>
      <c r="G332" t="s">
        <v>2014</v>
      </c>
      <c r="H332" s="55">
        <v>0.6</v>
      </c>
      <c r="I332" t="s">
        <v>1610</v>
      </c>
      <c r="J332" t="s">
        <v>169</v>
      </c>
      <c r="K332" s="56">
        <v>7.1199999999999999E-2</v>
      </c>
      <c r="L332" s="56">
        <v>6.9599999999999995E-2</v>
      </c>
      <c r="M332" s="55">
        <v>526920</v>
      </c>
      <c r="N332" s="55">
        <v>101.43</v>
      </c>
      <c r="O332" s="55">
        <v>193.84681254119999</v>
      </c>
      <c r="P332" s="56">
        <v>1E-4</v>
      </c>
      <c r="Q332" s="56">
        <v>0</v>
      </c>
    </row>
    <row r="333" spans="1:17">
      <c r="A333" t="s">
        <v>4577</v>
      </c>
      <c r="B333" t="s">
        <v>2911</v>
      </c>
      <c r="C333" t="s">
        <v>3361</v>
      </c>
      <c r="D333" s="108" t="s">
        <v>4605</v>
      </c>
      <c r="E333" t="s">
        <v>2972</v>
      </c>
      <c r="F333" t="s">
        <v>253</v>
      </c>
      <c r="G333" t="s">
        <v>2014</v>
      </c>
      <c r="H333" s="55">
        <v>0.6</v>
      </c>
      <c r="I333" t="s">
        <v>1610</v>
      </c>
      <c r="J333" t="s">
        <v>169</v>
      </c>
      <c r="K333" s="56">
        <v>7.1199999999999999E-2</v>
      </c>
      <c r="L333" s="56">
        <v>6.9599999999999995E-2</v>
      </c>
      <c r="M333" s="55">
        <v>203983.62</v>
      </c>
      <c r="N333" s="55">
        <v>101.43</v>
      </c>
      <c r="O333" s="55">
        <v>75.042842457328206</v>
      </c>
      <c r="P333" s="56">
        <v>0</v>
      </c>
      <c r="Q333" s="56">
        <v>0</v>
      </c>
    </row>
    <row r="334" spans="1:17">
      <c r="A334" t="s">
        <v>4577</v>
      </c>
      <c r="B334" t="s">
        <v>2911</v>
      </c>
      <c r="C334" t="s">
        <v>3362</v>
      </c>
      <c r="D334" s="108" t="s">
        <v>4605</v>
      </c>
      <c r="E334" t="s">
        <v>2972</v>
      </c>
      <c r="F334" t="s">
        <v>264</v>
      </c>
      <c r="G334" t="s">
        <v>2014</v>
      </c>
      <c r="H334" s="55">
        <v>0.6</v>
      </c>
      <c r="I334" t="s">
        <v>1610</v>
      </c>
      <c r="J334" t="s">
        <v>169</v>
      </c>
      <c r="K334" s="56">
        <v>7.1199999999999999E-2</v>
      </c>
      <c r="L334" s="56">
        <v>6.9599999999999995E-2</v>
      </c>
      <c r="M334" s="55">
        <v>334695.96999999997</v>
      </c>
      <c r="N334" s="55">
        <v>101.43000000000025</v>
      </c>
      <c r="O334" s="55">
        <v>123.130165783962</v>
      </c>
      <c r="P334" s="56">
        <v>1E-4</v>
      </c>
      <c r="Q334" s="56">
        <v>0</v>
      </c>
    </row>
    <row r="335" spans="1:17">
      <c r="A335" t="s">
        <v>4578</v>
      </c>
      <c r="B335" t="s">
        <v>2911</v>
      </c>
      <c r="C335" t="s">
        <v>3351</v>
      </c>
      <c r="D335" s="108" t="s">
        <v>4605</v>
      </c>
      <c r="E335" t="s">
        <v>2972</v>
      </c>
      <c r="F335" t="s">
        <v>3352</v>
      </c>
      <c r="G335" t="s">
        <v>2014</v>
      </c>
      <c r="H335" s="55">
        <v>0.6</v>
      </c>
      <c r="I335" t="s">
        <v>1610</v>
      </c>
      <c r="J335" t="s">
        <v>172</v>
      </c>
      <c r="K335" s="56">
        <v>7.7299999999999994E-2</v>
      </c>
      <c r="L335" s="56">
        <v>8.1500000000000003E-2</v>
      </c>
      <c r="M335" s="55">
        <v>1988274.97</v>
      </c>
      <c r="N335" s="55">
        <v>101.26000000000003</v>
      </c>
      <c r="O335" s="55">
        <v>716.54316280196997</v>
      </c>
      <c r="P335" s="56">
        <v>4.0000000000000002E-4</v>
      </c>
      <c r="Q335" s="56">
        <v>0</v>
      </c>
    </row>
    <row r="336" spans="1:17">
      <c r="A336" t="s">
        <v>4578</v>
      </c>
      <c r="B336" t="s">
        <v>2911</v>
      </c>
      <c r="C336" t="s">
        <v>3353</v>
      </c>
      <c r="D336" s="108" t="s">
        <v>4605</v>
      </c>
      <c r="E336" t="s">
        <v>2972</v>
      </c>
      <c r="F336" t="s">
        <v>796</v>
      </c>
      <c r="G336" t="s">
        <v>2014</v>
      </c>
      <c r="H336" s="55">
        <v>0.6</v>
      </c>
      <c r="I336" t="s">
        <v>1610</v>
      </c>
      <c r="J336" t="s">
        <v>172</v>
      </c>
      <c r="K336" s="56">
        <v>7.7299999999999994E-2</v>
      </c>
      <c r="L336" s="56">
        <v>8.1299999999999997E-2</v>
      </c>
      <c r="M336" s="55">
        <v>841262.84</v>
      </c>
      <c r="N336" s="55">
        <v>101.26999999999994</v>
      </c>
      <c r="O336" s="55">
        <v>303.20789390440098</v>
      </c>
      <c r="P336" s="56">
        <v>1E-4</v>
      </c>
      <c r="Q336" s="56">
        <v>0</v>
      </c>
    </row>
    <row r="337" spans="1:17">
      <c r="A337" t="s">
        <v>4578</v>
      </c>
      <c r="B337" t="s">
        <v>2911</v>
      </c>
      <c r="C337" t="s">
        <v>3354</v>
      </c>
      <c r="D337" s="108" t="s">
        <v>4605</v>
      </c>
      <c r="E337" t="s">
        <v>2972</v>
      </c>
      <c r="F337" t="s">
        <v>3355</v>
      </c>
      <c r="G337" t="s">
        <v>2014</v>
      </c>
      <c r="H337" s="55">
        <v>0.61</v>
      </c>
      <c r="I337" t="s">
        <v>1610</v>
      </c>
      <c r="J337" t="s">
        <v>172</v>
      </c>
      <c r="K337" s="56">
        <v>7.7299999999999994E-2</v>
      </c>
      <c r="L337" s="56">
        <v>8.0699999999999994E-2</v>
      </c>
      <c r="M337" s="55">
        <v>584361.06999999995</v>
      </c>
      <c r="N337" s="55">
        <v>101.26000000000009</v>
      </c>
      <c r="O337" s="55">
        <v>210.59457853364401</v>
      </c>
      <c r="P337" s="56">
        <v>1E-4</v>
      </c>
      <c r="Q337" s="56">
        <v>0</v>
      </c>
    </row>
    <row r="338" spans="1:17">
      <c r="A338" t="s">
        <v>4578</v>
      </c>
      <c r="B338" t="s">
        <v>2911</v>
      </c>
      <c r="C338" t="s">
        <v>3356</v>
      </c>
      <c r="D338" s="108" t="s">
        <v>4605</v>
      </c>
      <c r="E338" t="s">
        <v>2972</v>
      </c>
      <c r="F338" t="s">
        <v>716</v>
      </c>
      <c r="G338" t="s">
        <v>2014</v>
      </c>
      <c r="H338" s="55">
        <v>0.6</v>
      </c>
      <c r="I338" t="s">
        <v>1610</v>
      </c>
      <c r="J338" t="s">
        <v>172</v>
      </c>
      <c r="K338" s="56">
        <v>7.7200000000000005E-2</v>
      </c>
      <c r="L338" s="56">
        <v>8.1500000000000003E-2</v>
      </c>
      <c r="M338" s="55">
        <v>351883.06</v>
      </c>
      <c r="N338" s="55">
        <v>101.27999999999984</v>
      </c>
      <c r="O338" s="55">
        <v>126.83819137149101</v>
      </c>
      <c r="P338" s="56">
        <v>1E-4</v>
      </c>
      <c r="Q338" s="56">
        <v>0</v>
      </c>
    </row>
    <row r="339" spans="1:17">
      <c r="A339" t="s">
        <v>4578</v>
      </c>
      <c r="B339" t="s">
        <v>2911</v>
      </c>
      <c r="C339" t="s">
        <v>3357</v>
      </c>
      <c r="D339" s="108" t="s">
        <v>4605</v>
      </c>
      <c r="E339" t="s">
        <v>2972</v>
      </c>
      <c r="F339" t="s">
        <v>3358</v>
      </c>
      <c r="G339" t="s">
        <v>2014</v>
      </c>
      <c r="H339" s="55">
        <v>0.6</v>
      </c>
      <c r="I339" t="s">
        <v>1610</v>
      </c>
      <c r="J339" t="s">
        <v>172</v>
      </c>
      <c r="K339" s="56">
        <v>7.6700000000000004E-2</v>
      </c>
      <c r="L339" s="56">
        <v>8.2799999999999999E-2</v>
      </c>
      <c r="M339" s="55">
        <v>78698.78</v>
      </c>
      <c r="N339" s="55">
        <v>100.39</v>
      </c>
      <c r="O339" s="55">
        <v>28.118130495627799</v>
      </c>
      <c r="P339" s="56">
        <v>0</v>
      </c>
      <c r="Q339" s="56">
        <v>0</v>
      </c>
    </row>
    <row r="340" spans="1:17">
      <c r="A340" t="s">
        <v>4578</v>
      </c>
      <c r="B340" t="s">
        <v>2911</v>
      </c>
      <c r="C340" t="s">
        <v>3363</v>
      </c>
      <c r="D340" s="108" t="s">
        <v>4605</v>
      </c>
      <c r="E340" t="s">
        <v>2972</v>
      </c>
      <c r="F340" t="s">
        <v>3358</v>
      </c>
      <c r="G340" t="s">
        <v>2014</v>
      </c>
      <c r="H340" s="55">
        <v>0.6</v>
      </c>
      <c r="I340" t="s">
        <v>1610</v>
      </c>
      <c r="J340" t="s">
        <v>169</v>
      </c>
      <c r="K340" s="56">
        <v>7.0099999999999996E-2</v>
      </c>
      <c r="L340" s="56">
        <v>7.0300000000000001E-2</v>
      </c>
      <c r="M340" s="55">
        <v>298964.90999999997</v>
      </c>
      <c r="N340" s="55">
        <v>100.64999999999954</v>
      </c>
      <c r="O340" s="55">
        <v>109.13939758057001</v>
      </c>
      <c r="P340" s="56">
        <v>1E-4</v>
      </c>
      <c r="Q340" s="56">
        <v>0</v>
      </c>
    </row>
    <row r="341" spans="1:17">
      <c r="A341" t="s">
        <v>4531</v>
      </c>
      <c r="B341" t="s">
        <v>2911</v>
      </c>
      <c r="C341" t="s">
        <v>3384</v>
      </c>
      <c r="D341" s="108" t="s">
        <v>4605</v>
      </c>
      <c r="E341" t="s">
        <v>315</v>
      </c>
      <c r="F341" t="s">
        <v>3385</v>
      </c>
      <c r="G341" t="s">
        <v>2014</v>
      </c>
      <c r="H341" s="55">
        <v>2.69</v>
      </c>
      <c r="I341" t="s">
        <v>987</v>
      </c>
      <c r="J341" t="s">
        <v>102</v>
      </c>
      <c r="K341" s="56">
        <v>6.0600000000000001E-2</v>
      </c>
      <c r="L341" s="56">
        <v>6.0699999999999997E-2</v>
      </c>
      <c r="M341" s="55">
        <v>4668945.51</v>
      </c>
      <c r="N341" s="55">
        <v>100.52</v>
      </c>
      <c r="O341" s="55">
        <v>18827.3375053171</v>
      </c>
      <c r="P341" s="56">
        <v>9.2999999999999992E-3</v>
      </c>
      <c r="Q341" s="56">
        <v>1.1000000000000001E-3</v>
      </c>
    </row>
    <row r="342" spans="1:17">
      <c r="A342" t="s">
        <v>4531</v>
      </c>
      <c r="B342" t="s">
        <v>2911</v>
      </c>
      <c r="C342" t="s">
        <v>3382</v>
      </c>
      <c r="D342" s="108" t="s">
        <v>4605</v>
      </c>
      <c r="E342" t="s">
        <v>315</v>
      </c>
      <c r="F342" t="s">
        <v>3383</v>
      </c>
      <c r="G342" t="s">
        <v>2014</v>
      </c>
      <c r="H342" s="55">
        <v>2.63</v>
      </c>
      <c r="I342" t="s">
        <v>987</v>
      </c>
      <c r="J342" t="s">
        <v>104</v>
      </c>
      <c r="K342" s="56">
        <v>7.3599999999999999E-2</v>
      </c>
      <c r="L342" s="56">
        <v>7.4099999999999999E-2</v>
      </c>
      <c r="M342" s="55">
        <v>1226157.6100000001</v>
      </c>
      <c r="N342" s="55">
        <v>100.52999999999997</v>
      </c>
      <c r="O342" s="55">
        <v>5695.9812440592596</v>
      </c>
      <c r="P342" s="56">
        <v>2.8E-3</v>
      </c>
      <c r="Q342" s="56">
        <v>2.9999999999999997E-4</v>
      </c>
    </row>
    <row r="343" spans="1:17">
      <c r="A343" t="s">
        <v>4531</v>
      </c>
      <c r="B343" t="s">
        <v>2911</v>
      </c>
      <c r="C343" t="s">
        <v>3389</v>
      </c>
      <c r="D343" s="108" t="s">
        <v>4605</v>
      </c>
      <c r="E343" t="s">
        <v>315</v>
      </c>
      <c r="F343" t="s">
        <v>3390</v>
      </c>
      <c r="G343" t="s">
        <v>2014</v>
      </c>
      <c r="H343" s="55">
        <v>2.67</v>
      </c>
      <c r="I343" t="s">
        <v>987</v>
      </c>
      <c r="J343" t="s">
        <v>102</v>
      </c>
      <c r="K343" s="56">
        <v>6.0600000000000001E-2</v>
      </c>
      <c r="L343" s="56">
        <v>5.96E-2</v>
      </c>
      <c r="M343" s="55">
        <v>80759.02</v>
      </c>
      <c r="N343" s="55">
        <v>100.8</v>
      </c>
      <c r="O343" s="55">
        <v>326.56466770905598</v>
      </c>
      <c r="P343" s="56">
        <v>2.0000000000000001E-4</v>
      </c>
      <c r="Q343" s="56">
        <v>0</v>
      </c>
    </row>
    <row r="344" spans="1:17">
      <c r="A344" t="s">
        <v>4531</v>
      </c>
      <c r="B344" t="s">
        <v>2911</v>
      </c>
      <c r="C344" t="s">
        <v>3386</v>
      </c>
      <c r="D344" s="108" t="s">
        <v>4605</v>
      </c>
      <c r="E344" t="s">
        <v>315</v>
      </c>
      <c r="F344" t="s">
        <v>2861</v>
      </c>
      <c r="G344" t="s">
        <v>2014</v>
      </c>
      <c r="H344" s="55">
        <v>2.67</v>
      </c>
      <c r="I344" t="s">
        <v>987</v>
      </c>
      <c r="J344" t="s">
        <v>102</v>
      </c>
      <c r="K344" s="56">
        <v>6.0600000000000001E-2</v>
      </c>
      <c r="L344" s="56">
        <v>5.96E-2</v>
      </c>
      <c r="M344" s="55">
        <v>73565.179999999993</v>
      </c>
      <c r="N344" s="55">
        <v>100.8</v>
      </c>
      <c r="O344" s="55">
        <v>297.47498869670397</v>
      </c>
      <c r="P344" s="56">
        <v>1E-4</v>
      </c>
      <c r="Q344" s="56">
        <v>0</v>
      </c>
    </row>
    <row r="345" spans="1:17">
      <c r="A345" t="s">
        <v>4531</v>
      </c>
      <c r="B345" t="s">
        <v>2911</v>
      </c>
      <c r="C345" t="s">
        <v>3387</v>
      </c>
      <c r="D345" s="108" t="s">
        <v>4605</v>
      </c>
      <c r="E345" t="s">
        <v>315</v>
      </c>
      <c r="F345" t="s">
        <v>3388</v>
      </c>
      <c r="G345" t="s">
        <v>2014</v>
      </c>
      <c r="H345" s="55">
        <v>2.67</v>
      </c>
      <c r="I345" t="s">
        <v>987</v>
      </c>
      <c r="J345" t="s">
        <v>102</v>
      </c>
      <c r="K345" s="56">
        <v>6.0499999999999998E-2</v>
      </c>
      <c r="L345" s="56">
        <v>5.96E-2</v>
      </c>
      <c r="M345" s="55">
        <v>57160.63</v>
      </c>
      <c r="N345" s="55">
        <v>100.9</v>
      </c>
      <c r="O345" s="55">
        <v>231.36933355777199</v>
      </c>
      <c r="P345" s="56">
        <v>1E-4</v>
      </c>
      <c r="Q345" s="56">
        <v>0</v>
      </c>
    </row>
    <row r="346" spans="1:17">
      <c r="A346" t="s">
        <v>4532</v>
      </c>
      <c r="B346" t="s">
        <v>2911</v>
      </c>
      <c r="C346" t="s">
        <v>3391</v>
      </c>
      <c r="D346" s="108" t="s">
        <v>4605</v>
      </c>
      <c r="E346" t="s">
        <v>315</v>
      </c>
      <c r="F346" t="s">
        <v>692</v>
      </c>
      <c r="G346" t="s">
        <v>2014</v>
      </c>
      <c r="H346" s="55">
        <v>2.63</v>
      </c>
      <c r="I346" t="s">
        <v>1610</v>
      </c>
      <c r="J346" t="s">
        <v>172</v>
      </c>
      <c r="K346" s="56">
        <v>0.115</v>
      </c>
      <c r="L346" s="56">
        <v>0.1221</v>
      </c>
      <c r="M346" s="55">
        <v>5861278.2400000002</v>
      </c>
      <c r="N346" s="55">
        <v>100</v>
      </c>
      <c r="O346" s="55">
        <v>2086.0289256159999</v>
      </c>
      <c r="P346" s="56">
        <v>1E-3</v>
      </c>
      <c r="Q346" s="56">
        <v>1E-4</v>
      </c>
    </row>
    <row r="347" spans="1:17">
      <c r="A347" t="s">
        <v>4532</v>
      </c>
      <c r="B347" t="s">
        <v>2911</v>
      </c>
      <c r="C347" t="s">
        <v>3392</v>
      </c>
      <c r="D347" s="108" t="s">
        <v>4605</v>
      </c>
      <c r="E347" t="s">
        <v>315</v>
      </c>
      <c r="F347" t="s">
        <v>692</v>
      </c>
      <c r="G347" t="s">
        <v>2014</v>
      </c>
      <c r="H347" s="55">
        <v>2.8</v>
      </c>
      <c r="I347" t="s">
        <v>1610</v>
      </c>
      <c r="J347" t="s">
        <v>172</v>
      </c>
      <c r="K347" s="56">
        <v>7.5800000000000006E-2</v>
      </c>
      <c r="L347" s="56">
        <v>7.9299999999999995E-2</v>
      </c>
      <c r="M347" s="55">
        <v>18816650.050000001</v>
      </c>
      <c r="N347" s="55">
        <v>100</v>
      </c>
      <c r="O347" s="55">
        <v>6696.8457527950004</v>
      </c>
      <c r="P347" s="56">
        <v>3.3E-3</v>
      </c>
      <c r="Q347" s="56">
        <v>4.0000000000000002E-4</v>
      </c>
    </row>
    <row r="348" spans="1:17">
      <c r="A348" t="s">
        <v>4532</v>
      </c>
      <c r="B348" t="s">
        <v>2911</v>
      </c>
      <c r="C348" t="s">
        <v>3393</v>
      </c>
      <c r="D348" s="108" t="s">
        <v>4605</v>
      </c>
      <c r="E348" t="s">
        <v>315</v>
      </c>
      <c r="F348" t="s">
        <v>3394</v>
      </c>
      <c r="G348" t="s">
        <v>2014</v>
      </c>
      <c r="H348" s="55">
        <v>2.73</v>
      </c>
      <c r="I348" t="s">
        <v>1610</v>
      </c>
      <c r="J348" t="s">
        <v>172</v>
      </c>
      <c r="K348" s="56">
        <v>7.9399999999999998E-2</v>
      </c>
      <c r="L348" s="56">
        <v>8.1500000000000003E-2</v>
      </c>
      <c r="M348" s="55">
        <v>951876.63</v>
      </c>
      <c r="N348" s="55">
        <v>101.98000000000012</v>
      </c>
      <c r="O348" s="55">
        <v>345.48059589081703</v>
      </c>
      <c r="P348" s="56">
        <v>2.0000000000000001E-4</v>
      </c>
      <c r="Q348" s="56">
        <v>0</v>
      </c>
    </row>
    <row r="349" spans="1:17">
      <c r="A349" t="s">
        <v>4532</v>
      </c>
      <c r="B349" t="s">
        <v>2911</v>
      </c>
      <c r="C349" t="s">
        <v>3395</v>
      </c>
      <c r="D349" s="108" t="s">
        <v>4605</v>
      </c>
      <c r="E349" t="s">
        <v>315</v>
      </c>
      <c r="F349" t="s">
        <v>3396</v>
      </c>
      <c r="G349" t="s">
        <v>2014</v>
      </c>
      <c r="H349" s="55">
        <v>2.75</v>
      </c>
      <c r="I349" t="s">
        <v>1610</v>
      </c>
      <c r="J349" t="s">
        <v>172</v>
      </c>
      <c r="K349" s="56">
        <v>7.8700000000000006E-2</v>
      </c>
      <c r="L349" s="56">
        <v>8.3299999999999999E-2</v>
      </c>
      <c r="M349" s="55">
        <v>1408589.83</v>
      </c>
      <c r="N349" s="55">
        <v>100.51999999999992</v>
      </c>
      <c r="O349" s="55">
        <v>503.92396952358399</v>
      </c>
      <c r="P349" s="56">
        <v>2.0000000000000001E-4</v>
      </c>
      <c r="Q349" s="56">
        <v>0</v>
      </c>
    </row>
    <row r="350" spans="1:17">
      <c r="A350" t="s">
        <v>4532</v>
      </c>
      <c r="B350" t="s">
        <v>2911</v>
      </c>
      <c r="C350" t="s">
        <v>3397</v>
      </c>
      <c r="D350" s="108" t="s">
        <v>4605</v>
      </c>
      <c r="E350" t="s">
        <v>315</v>
      </c>
      <c r="F350" t="s">
        <v>3398</v>
      </c>
      <c r="G350" t="s">
        <v>2014</v>
      </c>
      <c r="H350" s="55">
        <v>2.75</v>
      </c>
      <c r="I350" t="s">
        <v>1610</v>
      </c>
      <c r="J350" t="s">
        <v>172</v>
      </c>
      <c r="K350" s="56">
        <v>7.8700000000000006E-2</v>
      </c>
      <c r="L350" s="56">
        <v>8.3299999999999999E-2</v>
      </c>
      <c r="M350" s="55">
        <v>1342215.41</v>
      </c>
      <c r="N350" s="55">
        <v>100.41000000000003</v>
      </c>
      <c r="O350" s="55">
        <v>479.65301172311803</v>
      </c>
      <c r="P350" s="56">
        <v>2.0000000000000001E-4</v>
      </c>
      <c r="Q350" s="56">
        <v>0</v>
      </c>
    </row>
    <row r="351" spans="1:17">
      <c r="A351" t="s">
        <v>4532</v>
      </c>
      <c r="B351" t="s">
        <v>2911</v>
      </c>
      <c r="C351" t="s">
        <v>3399</v>
      </c>
      <c r="D351" s="108" t="s">
        <v>4605</v>
      </c>
      <c r="E351" t="s">
        <v>315</v>
      </c>
      <c r="F351" t="s">
        <v>2862</v>
      </c>
      <c r="G351" t="s">
        <v>2014</v>
      </c>
      <c r="H351" s="55">
        <v>2.75</v>
      </c>
      <c r="I351" t="s">
        <v>1610</v>
      </c>
      <c r="J351" t="s">
        <v>172</v>
      </c>
      <c r="K351" s="56">
        <v>7.8700000000000006E-2</v>
      </c>
      <c r="L351" s="56">
        <v>8.3299999999999999E-2</v>
      </c>
      <c r="M351" s="55">
        <v>1943595.31</v>
      </c>
      <c r="N351" s="55">
        <v>100.43000000000005</v>
      </c>
      <c r="O351" s="55">
        <v>694.699990783565</v>
      </c>
      <c r="P351" s="56">
        <v>2.9999999999999997E-4</v>
      </c>
      <c r="Q351" s="56">
        <v>0</v>
      </c>
    </row>
    <row r="352" spans="1:17">
      <c r="A352" t="s">
        <v>4532</v>
      </c>
      <c r="B352" t="s">
        <v>2911</v>
      </c>
      <c r="C352" t="s">
        <v>3400</v>
      </c>
      <c r="D352" s="108" t="s">
        <v>4605</v>
      </c>
      <c r="E352" t="s">
        <v>315</v>
      </c>
      <c r="F352" t="s">
        <v>3401</v>
      </c>
      <c r="G352" t="s">
        <v>2014</v>
      </c>
      <c r="H352" s="55">
        <v>2.73</v>
      </c>
      <c r="I352" t="s">
        <v>1610</v>
      </c>
      <c r="J352" t="s">
        <v>172</v>
      </c>
      <c r="K352" s="56">
        <v>7.9500000000000001E-2</v>
      </c>
      <c r="L352" s="56">
        <v>8.3400000000000002E-2</v>
      </c>
      <c r="M352" s="55">
        <v>2408883.37</v>
      </c>
      <c r="N352" s="55">
        <v>101.16000000000003</v>
      </c>
      <c r="O352" s="55">
        <v>867.26652184304305</v>
      </c>
      <c r="P352" s="56">
        <v>4.0000000000000002E-4</v>
      </c>
      <c r="Q352" s="56">
        <v>1E-4</v>
      </c>
    </row>
    <row r="353" spans="1:17">
      <c r="A353" t="s">
        <v>4532</v>
      </c>
      <c r="B353" t="s">
        <v>2911</v>
      </c>
      <c r="C353" t="s">
        <v>3402</v>
      </c>
      <c r="D353" s="108" t="s">
        <v>4605</v>
      </c>
      <c r="E353" t="s">
        <v>315</v>
      </c>
      <c r="F353" t="s">
        <v>3403</v>
      </c>
      <c r="G353" t="s">
        <v>2014</v>
      </c>
      <c r="H353" s="55">
        <v>2.75</v>
      </c>
      <c r="I353" t="s">
        <v>1610</v>
      </c>
      <c r="J353" t="s">
        <v>172</v>
      </c>
      <c r="K353" s="56">
        <v>7.8700000000000006E-2</v>
      </c>
      <c r="L353" s="56">
        <v>8.3299999999999999E-2</v>
      </c>
      <c r="M353" s="55">
        <v>722936.21</v>
      </c>
      <c r="N353" s="55">
        <v>100.43000000000012</v>
      </c>
      <c r="O353" s="55">
        <v>258.399357026698</v>
      </c>
      <c r="P353" s="56">
        <v>1E-4</v>
      </c>
      <c r="Q353" s="56">
        <v>0</v>
      </c>
    </row>
    <row r="354" spans="1:17">
      <c r="A354" t="s">
        <v>4579</v>
      </c>
      <c r="B354" t="s">
        <v>2911</v>
      </c>
      <c r="C354" t="s">
        <v>3408</v>
      </c>
      <c r="D354" s="108" t="s">
        <v>4605</v>
      </c>
      <c r="E354" t="s">
        <v>859</v>
      </c>
      <c r="F354" t="s">
        <v>2682</v>
      </c>
      <c r="G354" t="s">
        <v>316</v>
      </c>
      <c r="H354" s="55">
        <v>7.92</v>
      </c>
      <c r="I354" t="s">
        <v>874</v>
      </c>
      <c r="J354" t="s">
        <v>100</v>
      </c>
      <c r="K354" s="56">
        <v>4.4999999999999998E-2</v>
      </c>
      <c r="L354" s="56">
        <v>6.4899999999999999E-2</v>
      </c>
      <c r="M354" s="55">
        <v>1728463.24</v>
      </c>
      <c r="N354" s="55">
        <v>86.660000000000025</v>
      </c>
      <c r="O354" s="55">
        <v>5432.8334062045697</v>
      </c>
      <c r="P354" s="56">
        <v>2.7000000000000001E-3</v>
      </c>
      <c r="Q354" s="56">
        <v>2.9999999999999997E-4</v>
      </c>
    </row>
    <row r="355" spans="1:17">
      <c r="A355" t="s">
        <v>4579</v>
      </c>
      <c r="B355" t="s">
        <v>2911</v>
      </c>
      <c r="C355" t="s">
        <v>3404</v>
      </c>
      <c r="D355" s="108" t="s">
        <v>4605</v>
      </c>
      <c r="E355" t="s">
        <v>859</v>
      </c>
      <c r="F355" t="s">
        <v>3405</v>
      </c>
      <c r="G355" t="s">
        <v>316</v>
      </c>
      <c r="H355" s="55">
        <v>7.92</v>
      </c>
      <c r="I355" t="s">
        <v>874</v>
      </c>
      <c r="J355" t="s">
        <v>100</v>
      </c>
      <c r="K355" s="56">
        <v>4.4999999999999998E-2</v>
      </c>
      <c r="L355" s="56">
        <v>6.4899999999999999E-2</v>
      </c>
      <c r="M355" s="55">
        <v>334040.56</v>
      </c>
      <c r="N355" s="55">
        <v>86.65999999999984</v>
      </c>
      <c r="O355" s="55">
        <v>1049.9423252965901</v>
      </c>
      <c r="P355" s="56">
        <v>5.0000000000000001E-4</v>
      </c>
      <c r="Q355" s="56">
        <v>1E-4</v>
      </c>
    </row>
    <row r="356" spans="1:17">
      <c r="A356" t="s">
        <v>4579</v>
      </c>
      <c r="B356" t="s">
        <v>2911</v>
      </c>
      <c r="C356" t="s">
        <v>3406</v>
      </c>
      <c r="D356" s="108" t="s">
        <v>4605</v>
      </c>
      <c r="E356" t="s">
        <v>859</v>
      </c>
      <c r="F356" t="s">
        <v>3407</v>
      </c>
      <c r="G356" t="s">
        <v>316</v>
      </c>
      <c r="H356" s="55">
        <v>7.92</v>
      </c>
      <c r="I356" t="s">
        <v>874</v>
      </c>
      <c r="J356" t="s">
        <v>100</v>
      </c>
      <c r="K356" s="56">
        <v>4.4999999999999998E-2</v>
      </c>
      <c r="L356" s="56">
        <v>6.4899999999999999E-2</v>
      </c>
      <c r="M356" s="55">
        <v>305366.57</v>
      </c>
      <c r="N356" s="55">
        <v>86.66</v>
      </c>
      <c r="O356" s="55">
        <v>959.81543850137405</v>
      </c>
      <c r="P356" s="56">
        <v>5.0000000000000001E-4</v>
      </c>
      <c r="Q356" s="56">
        <v>1E-4</v>
      </c>
    </row>
    <row r="357" spans="1:17">
      <c r="A357" t="s">
        <v>4579</v>
      </c>
      <c r="B357" t="s">
        <v>2911</v>
      </c>
      <c r="C357" t="s">
        <v>3409</v>
      </c>
      <c r="D357" s="108" t="s">
        <v>4605</v>
      </c>
      <c r="E357" t="s">
        <v>859</v>
      </c>
      <c r="F357" t="s">
        <v>3410</v>
      </c>
      <c r="G357" t="s">
        <v>316</v>
      </c>
      <c r="H357" s="55">
        <v>7.92</v>
      </c>
      <c r="I357" t="s">
        <v>874</v>
      </c>
      <c r="J357" t="s">
        <v>100</v>
      </c>
      <c r="K357" s="56">
        <v>4.4999999999999998E-2</v>
      </c>
      <c r="L357" s="56">
        <v>6.4899999999999999E-2</v>
      </c>
      <c r="M357" s="55">
        <v>289618.34000000003</v>
      </c>
      <c r="N357" s="55">
        <v>86.66</v>
      </c>
      <c r="O357" s="55">
        <v>910.31626024138802</v>
      </c>
      <c r="P357" s="56">
        <v>4.0000000000000002E-4</v>
      </c>
      <c r="Q357" s="56">
        <v>1E-4</v>
      </c>
    </row>
    <row r="358" spans="1:17">
      <c r="A358" t="s">
        <v>4580</v>
      </c>
      <c r="B358" t="s">
        <v>2911</v>
      </c>
      <c r="C358" t="s">
        <v>3414</v>
      </c>
      <c r="D358" s="108" t="s">
        <v>4605</v>
      </c>
      <c r="E358" t="s">
        <v>859</v>
      </c>
      <c r="F358" t="s">
        <v>3415</v>
      </c>
      <c r="G358" t="s">
        <v>856</v>
      </c>
      <c r="H358" s="55">
        <v>6.53</v>
      </c>
      <c r="I358" t="s">
        <v>874</v>
      </c>
      <c r="J358" t="s">
        <v>100</v>
      </c>
      <c r="K358" s="56">
        <v>5.3900000000000003E-2</v>
      </c>
      <c r="L358" s="56">
        <v>5.6399999999999999E-2</v>
      </c>
      <c r="M358" s="55">
        <v>4143294.85</v>
      </c>
      <c r="N358" s="55">
        <v>100.1699999999999</v>
      </c>
      <c r="O358" s="55">
        <v>15053.2775626656</v>
      </c>
      <c r="P358" s="56">
        <v>7.4000000000000003E-3</v>
      </c>
      <c r="Q358" s="56">
        <v>8.9999999999999998E-4</v>
      </c>
    </row>
    <row r="359" spans="1:17">
      <c r="A359" t="s">
        <v>4580</v>
      </c>
      <c r="B359" t="s">
        <v>2911</v>
      </c>
      <c r="C359" t="s">
        <v>3412</v>
      </c>
      <c r="D359" s="108" t="s">
        <v>4605</v>
      </c>
      <c r="E359" t="s">
        <v>859</v>
      </c>
      <c r="F359" t="s">
        <v>3413</v>
      </c>
      <c r="G359" t="s">
        <v>856</v>
      </c>
      <c r="H359" s="55">
        <v>6.99</v>
      </c>
      <c r="I359" t="s">
        <v>874</v>
      </c>
      <c r="J359" t="s">
        <v>100</v>
      </c>
      <c r="K359" s="56">
        <v>4.36E-2</v>
      </c>
      <c r="L359" s="56">
        <v>3.5900000000000001E-2</v>
      </c>
      <c r="M359" s="55">
        <v>2761297.2</v>
      </c>
      <c r="N359" s="55">
        <v>107.82999999999998</v>
      </c>
      <c r="O359" s="55">
        <v>10799.4170575465</v>
      </c>
      <c r="P359" s="56">
        <v>5.3E-3</v>
      </c>
      <c r="Q359" s="56">
        <v>6.9999999999999999E-4</v>
      </c>
    </row>
    <row r="360" spans="1:17">
      <c r="A360" t="s">
        <v>4581</v>
      </c>
      <c r="B360" t="s">
        <v>2911</v>
      </c>
      <c r="C360" t="s">
        <v>3411</v>
      </c>
      <c r="D360" s="108" t="s">
        <v>4605</v>
      </c>
      <c r="E360" t="s">
        <v>923</v>
      </c>
      <c r="F360" t="s">
        <v>3346</v>
      </c>
      <c r="G360" t="s">
        <v>893</v>
      </c>
      <c r="H360" s="55">
        <v>4.3899999999999997</v>
      </c>
      <c r="I360" t="s">
        <v>874</v>
      </c>
      <c r="J360" t="s">
        <v>100</v>
      </c>
      <c r="K360" s="56">
        <v>4.8500000000000001E-2</v>
      </c>
      <c r="L360" s="56">
        <v>6.8599999999999994E-2</v>
      </c>
      <c r="M360" s="55">
        <v>3911821.35</v>
      </c>
      <c r="N360" s="55">
        <v>93.289999999999964</v>
      </c>
      <c r="O360" s="55">
        <v>13236.149424404201</v>
      </c>
      <c r="P360" s="56">
        <v>6.4999999999999997E-3</v>
      </c>
      <c r="Q360" s="56">
        <v>8.0000000000000004E-4</v>
      </c>
    </row>
    <row r="361" spans="1:17">
      <c r="A361" t="s">
        <v>4579</v>
      </c>
      <c r="B361" t="s">
        <v>2911</v>
      </c>
      <c r="C361" t="s">
        <v>3416</v>
      </c>
      <c r="D361" s="108" t="s">
        <v>4605</v>
      </c>
      <c r="E361" t="s">
        <v>980</v>
      </c>
      <c r="F361" t="s">
        <v>3417</v>
      </c>
      <c r="G361" t="s">
        <v>893</v>
      </c>
      <c r="H361" s="55">
        <v>7.2</v>
      </c>
      <c r="I361" t="s">
        <v>874</v>
      </c>
      <c r="J361" t="s">
        <v>100</v>
      </c>
      <c r="K361" s="56">
        <v>4.48E-2</v>
      </c>
      <c r="L361" s="56">
        <v>6.0400000000000002E-2</v>
      </c>
      <c r="M361" s="55">
        <v>815973.05</v>
      </c>
      <c r="N361" s="55">
        <v>91.38999999999993</v>
      </c>
      <c r="O361" s="55">
        <v>2704.71835322265</v>
      </c>
      <c r="P361" s="56">
        <v>1.2999999999999999E-3</v>
      </c>
      <c r="Q361" s="56">
        <v>2.0000000000000001E-4</v>
      </c>
    </row>
    <row r="362" spans="1:17">
      <c r="A362" t="s">
        <v>4582</v>
      </c>
      <c r="B362" t="s">
        <v>2911</v>
      </c>
      <c r="C362" t="s">
        <v>3281</v>
      </c>
      <c r="D362" s="108" t="s">
        <v>4605</v>
      </c>
      <c r="E362" t="s">
        <v>867</v>
      </c>
      <c r="F362" t="s">
        <v>2591</v>
      </c>
      <c r="G362" t="s">
        <v>316</v>
      </c>
      <c r="H362" s="55">
        <v>3.9</v>
      </c>
      <c r="I362" t="s">
        <v>874</v>
      </c>
      <c r="J362" t="s">
        <v>105</v>
      </c>
      <c r="K362" s="56">
        <v>4.2200000000000001E-2</v>
      </c>
      <c r="L362" s="56">
        <v>6.6600000000000006E-2</v>
      </c>
      <c r="M362" s="55">
        <v>1170908.82</v>
      </c>
      <c r="N362" s="55">
        <v>91.400000000000063</v>
      </c>
      <c r="O362" s="55">
        <v>2931.4140228598699</v>
      </c>
      <c r="P362" s="56">
        <v>1.4E-3</v>
      </c>
      <c r="Q362" s="56">
        <v>2.0000000000000001E-4</v>
      </c>
    </row>
    <row r="363" spans="1:17">
      <c r="A363" t="s">
        <v>4583</v>
      </c>
      <c r="B363" t="s">
        <v>2911</v>
      </c>
      <c r="C363" t="s">
        <v>3418</v>
      </c>
      <c r="D363" s="108" t="s">
        <v>4605</v>
      </c>
      <c r="E363" t="s">
        <v>867</v>
      </c>
      <c r="F363" t="s">
        <v>3419</v>
      </c>
      <c r="G363" t="s">
        <v>316</v>
      </c>
      <c r="H363" s="55">
        <v>2</v>
      </c>
      <c r="I363" t="s">
        <v>874</v>
      </c>
      <c r="J363" t="s">
        <v>100</v>
      </c>
      <c r="K363" s="56">
        <v>5.0200000000000002E-2</v>
      </c>
      <c r="L363" s="56">
        <v>6.2399999999999997E-2</v>
      </c>
      <c r="M363" s="55">
        <v>1617622.61</v>
      </c>
      <c r="N363" s="55">
        <v>100.25999999999996</v>
      </c>
      <c r="O363" s="55">
        <v>5882.3717112068198</v>
      </c>
      <c r="P363" s="56">
        <v>2.8999999999999998E-3</v>
      </c>
      <c r="Q363" s="56">
        <v>4.0000000000000002E-4</v>
      </c>
    </row>
    <row r="364" spans="1:17">
      <c r="A364" t="s">
        <v>4536</v>
      </c>
      <c r="B364" t="s">
        <v>2911</v>
      </c>
      <c r="C364" t="s">
        <v>3480</v>
      </c>
      <c r="D364" s="108" t="s">
        <v>4605</v>
      </c>
      <c r="E364" t="s">
        <v>4509</v>
      </c>
      <c r="F364" t="s">
        <v>3481</v>
      </c>
      <c r="G364" s="108" t="s">
        <v>4605</v>
      </c>
      <c r="H364" s="55">
        <v>0.82</v>
      </c>
      <c r="I364" t="s">
        <v>915</v>
      </c>
      <c r="J364" t="s">
        <v>100</v>
      </c>
      <c r="K364" s="56">
        <v>7.7100000000000002E-2</v>
      </c>
      <c r="L364" s="56">
        <v>7.8100000000000003E-2</v>
      </c>
      <c r="M364" s="55">
        <v>186430.61</v>
      </c>
      <c r="N364" s="55">
        <v>100.7</v>
      </c>
      <c r="O364" s="55">
        <v>680.91710922728998</v>
      </c>
      <c r="P364" s="56">
        <v>2.9999999999999997E-4</v>
      </c>
      <c r="Q364" s="56">
        <v>0</v>
      </c>
    </row>
    <row r="365" spans="1:17">
      <c r="A365" t="s">
        <v>4584</v>
      </c>
      <c r="B365" t="s">
        <v>2911</v>
      </c>
      <c r="C365" t="s">
        <v>3442</v>
      </c>
      <c r="D365" s="108" t="s">
        <v>4605</v>
      </c>
      <c r="E365" t="s">
        <v>4509</v>
      </c>
      <c r="F365" t="s">
        <v>2611</v>
      </c>
      <c r="G365" s="108" t="s">
        <v>4605</v>
      </c>
      <c r="H365" s="55">
        <v>0.49</v>
      </c>
      <c r="I365" t="s">
        <v>874</v>
      </c>
      <c r="J365" t="s">
        <v>100</v>
      </c>
      <c r="K365" s="56">
        <v>8.1799999999999998E-2</v>
      </c>
      <c r="L365" s="56">
        <v>8.3000000000000004E-2</v>
      </c>
      <c r="M365" s="55">
        <v>213904.1</v>
      </c>
      <c r="N365" s="55">
        <v>100.15</v>
      </c>
      <c r="O365" s="55">
        <v>776.99391595605005</v>
      </c>
      <c r="P365" s="56">
        <v>4.0000000000000002E-4</v>
      </c>
      <c r="Q365" s="56">
        <v>0</v>
      </c>
    </row>
    <row r="366" spans="1:17">
      <c r="A366" t="s">
        <v>4584</v>
      </c>
      <c r="B366" t="s">
        <v>2911</v>
      </c>
      <c r="C366" t="s">
        <v>3443</v>
      </c>
      <c r="D366" s="108" t="s">
        <v>4605</v>
      </c>
      <c r="E366" t="s">
        <v>4509</v>
      </c>
      <c r="F366" t="s">
        <v>236</v>
      </c>
      <c r="G366" s="108" t="s">
        <v>4605</v>
      </c>
      <c r="H366" s="55">
        <v>0.49</v>
      </c>
      <c r="I366" t="s">
        <v>874</v>
      </c>
      <c r="J366" t="s">
        <v>100</v>
      </c>
      <c r="K366" s="56">
        <v>8.1799999999999998E-2</v>
      </c>
      <c r="L366" s="56">
        <v>6.9599999999999995E-2</v>
      </c>
      <c r="M366" s="55">
        <v>1779.29</v>
      </c>
      <c r="N366" s="55">
        <v>99.97</v>
      </c>
      <c r="O366" s="55">
        <v>6.451548784551</v>
      </c>
      <c r="P366" s="56">
        <v>0</v>
      </c>
      <c r="Q366" s="56">
        <v>0</v>
      </c>
    </row>
    <row r="367" spans="1:17">
      <c r="A367" t="s">
        <v>4585</v>
      </c>
      <c r="B367" t="s">
        <v>2911</v>
      </c>
      <c r="C367" t="s">
        <v>3488</v>
      </c>
      <c r="D367" s="108" t="s">
        <v>4605</v>
      </c>
      <c r="E367" t="s">
        <v>4509</v>
      </c>
      <c r="F367" t="s">
        <v>3489</v>
      </c>
      <c r="G367" s="108" t="s">
        <v>4605</v>
      </c>
      <c r="H367" s="55">
        <v>4.18</v>
      </c>
      <c r="I367" t="s">
        <v>874</v>
      </c>
      <c r="J367" t="s">
        <v>104</v>
      </c>
      <c r="K367" s="56">
        <v>8.9399999999999993E-2</v>
      </c>
      <c r="L367" s="56">
        <v>0.10440000000000001</v>
      </c>
      <c r="M367" s="55">
        <v>1517827.26</v>
      </c>
      <c r="N367" s="55">
        <v>99.009999999999948</v>
      </c>
      <c r="O367" s="55">
        <v>6944.2920786752302</v>
      </c>
      <c r="P367" s="56">
        <v>3.3999999999999998E-3</v>
      </c>
      <c r="Q367" s="56">
        <v>4.0000000000000002E-4</v>
      </c>
    </row>
    <row r="368" spans="1:17">
      <c r="A368" t="s">
        <v>4585</v>
      </c>
      <c r="B368" t="s">
        <v>2911</v>
      </c>
      <c r="C368" t="s">
        <v>3486</v>
      </c>
      <c r="D368" s="108" t="s">
        <v>4605</v>
      </c>
      <c r="E368" t="s">
        <v>4509</v>
      </c>
      <c r="F368" t="s">
        <v>3487</v>
      </c>
      <c r="G368" s="108" t="s">
        <v>4605</v>
      </c>
      <c r="H368" s="55">
        <v>4.22</v>
      </c>
      <c r="I368" t="s">
        <v>874</v>
      </c>
      <c r="J368" t="s">
        <v>104</v>
      </c>
      <c r="K368" s="56">
        <v>8.9599999999999999E-2</v>
      </c>
      <c r="L368" s="56">
        <v>9.4200000000000006E-2</v>
      </c>
      <c r="M368" s="55">
        <v>455614.98</v>
      </c>
      <c r="N368" s="55">
        <v>99.01000000000009</v>
      </c>
      <c r="O368" s="55">
        <v>2084.5082835972898</v>
      </c>
      <c r="P368" s="56">
        <v>1E-3</v>
      </c>
      <c r="Q368" s="56">
        <v>1E-4</v>
      </c>
    </row>
    <row r="369" spans="1:17">
      <c r="A369" t="s">
        <v>4586</v>
      </c>
      <c r="B369" t="s">
        <v>2911</v>
      </c>
      <c r="C369" t="s">
        <v>3436</v>
      </c>
      <c r="D369" s="108" t="s">
        <v>4605</v>
      </c>
      <c r="E369" t="s">
        <v>4509</v>
      </c>
      <c r="F369" t="s">
        <v>613</v>
      </c>
      <c r="G369" s="108" t="s">
        <v>4605</v>
      </c>
      <c r="H369" s="55">
        <v>0.51</v>
      </c>
      <c r="I369" t="s">
        <v>874</v>
      </c>
      <c r="J369" t="s">
        <v>105</v>
      </c>
      <c r="K369" s="56">
        <v>7.2300000000000003E-2</v>
      </c>
      <c r="L369" s="56">
        <v>7.0800000000000002E-2</v>
      </c>
      <c r="M369" s="55">
        <v>100936.84</v>
      </c>
      <c r="N369" s="55">
        <v>101.92000000000007</v>
      </c>
      <c r="O369" s="55">
        <v>281.784439534125</v>
      </c>
      <c r="P369" s="56">
        <v>1E-4</v>
      </c>
      <c r="Q369" s="56">
        <v>0</v>
      </c>
    </row>
    <row r="370" spans="1:17">
      <c r="A370" t="s">
        <v>4586</v>
      </c>
      <c r="B370" t="s">
        <v>2911</v>
      </c>
      <c r="C370" t="s">
        <v>3437</v>
      </c>
      <c r="D370" s="108" t="s">
        <v>4605</v>
      </c>
      <c r="E370" t="s">
        <v>4509</v>
      </c>
      <c r="F370" t="s">
        <v>613</v>
      </c>
      <c r="G370" s="108" t="s">
        <v>4605</v>
      </c>
      <c r="H370" s="55">
        <v>4.82</v>
      </c>
      <c r="I370" t="s">
        <v>874</v>
      </c>
      <c r="J370" t="s">
        <v>105</v>
      </c>
      <c r="K370" s="56">
        <v>7.3300000000000004E-2</v>
      </c>
      <c r="L370" s="56">
        <v>7.22E-2</v>
      </c>
      <c r="M370" s="55">
        <v>311127.5</v>
      </c>
      <c r="N370" s="55">
        <v>102.77</v>
      </c>
      <c r="O370" s="55">
        <v>875.81553383642495</v>
      </c>
      <c r="P370" s="56">
        <v>4.0000000000000002E-4</v>
      </c>
      <c r="Q370" s="56">
        <v>1E-4</v>
      </c>
    </row>
    <row r="371" spans="1:17">
      <c r="A371" t="s">
        <v>4586</v>
      </c>
      <c r="B371" t="s">
        <v>2911</v>
      </c>
      <c r="C371" t="s">
        <v>3438</v>
      </c>
      <c r="D371" s="108" t="s">
        <v>4605</v>
      </c>
      <c r="E371" t="s">
        <v>4509</v>
      </c>
      <c r="F371" t="s">
        <v>613</v>
      </c>
      <c r="G371" s="108" t="s">
        <v>4605</v>
      </c>
      <c r="H371" s="55">
        <v>5.15</v>
      </c>
      <c r="I371" t="s">
        <v>874</v>
      </c>
      <c r="J371" t="s">
        <v>105</v>
      </c>
      <c r="K371" s="56">
        <v>4.4999999999999998E-2</v>
      </c>
      <c r="L371" s="56">
        <v>6.08E-2</v>
      </c>
      <c r="M371" s="55">
        <v>1244509.99</v>
      </c>
      <c r="N371" s="55">
        <v>93.809999999999917</v>
      </c>
      <c r="O371" s="55">
        <v>3197.8302838966001</v>
      </c>
      <c r="P371" s="56">
        <v>1.6000000000000001E-3</v>
      </c>
      <c r="Q371" s="56">
        <v>2.0000000000000001E-4</v>
      </c>
    </row>
    <row r="372" spans="1:17">
      <c r="A372" t="s">
        <v>4533</v>
      </c>
      <c r="B372" t="s">
        <v>2911</v>
      </c>
      <c r="C372" t="s">
        <v>3463</v>
      </c>
      <c r="D372" s="108" t="s">
        <v>4605</v>
      </c>
      <c r="E372" t="s">
        <v>4509</v>
      </c>
      <c r="F372" t="s">
        <v>3464</v>
      </c>
      <c r="G372" s="108" t="s">
        <v>4605</v>
      </c>
      <c r="H372" s="55">
        <v>0.7</v>
      </c>
      <c r="I372" t="s">
        <v>915</v>
      </c>
      <c r="J372" t="s">
        <v>100</v>
      </c>
      <c r="K372" s="56">
        <v>7.4499999999999997E-2</v>
      </c>
      <c r="L372" s="56">
        <v>7.6999999999999999E-2</v>
      </c>
      <c r="M372" s="55">
        <v>7142401.6399999997</v>
      </c>
      <c r="N372" s="55">
        <v>100.71000000000005</v>
      </c>
      <c r="O372" s="55">
        <v>26089.4197325928</v>
      </c>
      <c r="P372" s="56">
        <v>1.29E-2</v>
      </c>
      <c r="Q372" s="56">
        <v>1.6000000000000001E-3</v>
      </c>
    </row>
    <row r="373" spans="1:17">
      <c r="A373" t="s">
        <v>4533</v>
      </c>
      <c r="B373" t="s">
        <v>2911</v>
      </c>
      <c r="C373" t="s">
        <v>3465</v>
      </c>
      <c r="D373" s="108" t="s">
        <v>4605</v>
      </c>
      <c r="E373" t="s">
        <v>4509</v>
      </c>
      <c r="F373" t="s">
        <v>692</v>
      </c>
      <c r="G373" s="108" t="s">
        <v>4605</v>
      </c>
      <c r="H373" s="55">
        <v>0.7</v>
      </c>
      <c r="I373" t="s">
        <v>915</v>
      </c>
      <c r="J373" t="s">
        <v>100</v>
      </c>
      <c r="K373" s="56">
        <v>7.4499999999999997E-2</v>
      </c>
      <c r="L373" s="56">
        <v>7.6999999999999999E-2</v>
      </c>
      <c r="M373" s="55">
        <v>61504.99</v>
      </c>
      <c r="N373" s="55">
        <v>100.71</v>
      </c>
      <c r="O373" s="55">
        <v>224.66245678098301</v>
      </c>
      <c r="P373" s="56">
        <v>1E-4</v>
      </c>
      <c r="Q373" s="56">
        <v>0</v>
      </c>
    </row>
    <row r="374" spans="1:17">
      <c r="A374" t="s">
        <v>4533</v>
      </c>
      <c r="B374" t="s">
        <v>2911</v>
      </c>
      <c r="C374" t="s">
        <v>3466</v>
      </c>
      <c r="D374" s="108" t="s">
        <v>4605</v>
      </c>
      <c r="E374" t="s">
        <v>4509</v>
      </c>
      <c r="F374" t="s">
        <v>3467</v>
      </c>
      <c r="G374" s="108" t="s">
        <v>4605</v>
      </c>
      <c r="H374" s="55">
        <v>0.7</v>
      </c>
      <c r="I374" t="s">
        <v>915</v>
      </c>
      <c r="J374" t="s">
        <v>100</v>
      </c>
      <c r="K374" s="56">
        <v>7.4499999999999997E-2</v>
      </c>
      <c r="L374" s="56">
        <v>7.6999999999999999E-2</v>
      </c>
      <c r="M374" s="55">
        <v>111298</v>
      </c>
      <c r="N374" s="55">
        <v>100.71</v>
      </c>
      <c r="O374" s="55">
        <v>406.54395870659999</v>
      </c>
      <c r="P374" s="56">
        <v>2.0000000000000001E-4</v>
      </c>
      <c r="Q374" s="56">
        <v>0</v>
      </c>
    </row>
    <row r="375" spans="1:17">
      <c r="A375" t="s">
        <v>4587</v>
      </c>
      <c r="B375" t="s">
        <v>2911</v>
      </c>
      <c r="C375" t="s">
        <v>3284</v>
      </c>
      <c r="D375" s="108" t="s">
        <v>4605</v>
      </c>
      <c r="E375" t="s">
        <v>4509</v>
      </c>
      <c r="F375" t="s">
        <v>2365</v>
      </c>
      <c r="G375" s="108" t="s">
        <v>4605</v>
      </c>
      <c r="H375" s="55">
        <v>4.2699999999999996</v>
      </c>
      <c r="I375" t="s">
        <v>874</v>
      </c>
      <c r="J375" t="s">
        <v>104</v>
      </c>
      <c r="K375" s="56">
        <v>3.0300000000000001E-2</v>
      </c>
      <c r="L375" s="56">
        <v>6.3E-2</v>
      </c>
      <c r="M375" s="55">
        <v>3200595.13</v>
      </c>
      <c r="N375" s="55">
        <v>87.410000000000139</v>
      </c>
      <c r="O375" s="55">
        <v>12927.615614657299</v>
      </c>
      <c r="P375" s="56">
        <v>6.4000000000000003E-3</v>
      </c>
      <c r="Q375" s="56">
        <v>8.0000000000000004E-4</v>
      </c>
    </row>
    <row r="376" spans="1:17">
      <c r="A376" t="s">
        <v>4588</v>
      </c>
      <c r="B376" t="s">
        <v>2911</v>
      </c>
      <c r="C376" t="s">
        <v>3459</v>
      </c>
      <c r="D376" s="108" t="s">
        <v>4605</v>
      </c>
      <c r="E376" t="s">
        <v>4509</v>
      </c>
      <c r="F376" t="s">
        <v>3460</v>
      </c>
      <c r="G376" s="108" t="s">
        <v>4605</v>
      </c>
      <c r="H376" s="55">
        <v>0.25</v>
      </c>
      <c r="I376" t="s">
        <v>915</v>
      </c>
      <c r="J376" t="s">
        <v>100</v>
      </c>
      <c r="K376" s="56">
        <v>7.2700000000000001E-2</v>
      </c>
      <c r="L376" s="56">
        <v>1E-4</v>
      </c>
      <c r="M376" s="55">
        <v>6222843.4400000004</v>
      </c>
      <c r="N376" s="55">
        <v>91.92679599999984</v>
      </c>
      <c r="O376" s="55">
        <v>20748.110576208601</v>
      </c>
      <c r="P376" s="56">
        <v>1.0200000000000001E-2</v>
      </c>
      <c r="Q376" s="56">
        <v>1.2999999999999999E-3</v>
      </c>
    </row>
    <row r="377" spans="1:17">
      <c r="A377" t="s">
        <v>4588</v>
      </c>
      <c r="B377" t="s">
        <v>2911</v>
      </c>
      <c r="C377" t="s">
        <v>3455</v>
      </c>
      <c r="D377" s="108" t="s">
        <v>4605</v>
      </c>
      <c r="E377" t="s">
        <v>4509</v>
      </c>
      <c r="F377" t="s">
        <v>3456</v>
      </c>
      <c r="G377" s="108" t="s">
        <v>4605</v>
      </c>
      <c r="H377" s="55">
        <v>0.25</v>
      </c>
      <c r="I377" t="s">
        <v>915</v>
      </c>
      <c r="J377" t="s">
        <v>100</v>
      </c>
      <c r="K377" s="56">
        <v>7.2700000000000001E-2</v>
      </c>
      <c r="L377" s="56">
        <v>1E-4</v>
      </c>
      <c r="M377" s="55">
        <v>14753.68</v>
      </c>
      <c r="N377" s="55">
        <v>91.926797000000079</v>
      </c>
      <c r="O377" s="55">
        <v>49.191497476584601</v>
      </c>
      <c r="P377" s="56">
        <v>0</v>
      </c>
      <c r="Q377" s="56">
        <v>0</v>
      </c>
    </row>
    <row r="378" spans="1:17">
      <c r="A378" t="s">
        <v>4588</v>
      </c>
      <c r="B378" t="s">
        <v>2911</v>
      </c>
      <c r="C378" t="s">
        <v>3457</v>
      </c>
      <c r="D378" s="108" t="s">
        <v>4605</v>
      </c>
      <c r="E378" t="s">
        <v>4509</v>
      </c>
      <c r="F378" t="s">
        <v>3458</v>
      </c>
      <c r="G378" s="108" t="s">
        <v>4605</v>
      </c>
      <c r="H378" s="55">
        <v>0.25</v>
      </c>
      <c r="I378" t="s">
        <v>915</v>
      </c>
      <c r="J378" t="s">
        <v>100</v>
      </c>
      <c r="K378" s="56">
        <v>7.2700000000000001E-2</v>
      </c>
      <c r="L378" s="56">
        <v>1E-4</v>
      </c>
      <c r="M378" s="55">
        <v>3121.75</v>
      </c>
      <c r="N378" s="55">
        <v>91.926798999999761</v>
      </c>
      <c r="O378" s="55">
        <v>10.408492022907099</v>
      </c>
      <c r="P378" s="56">
        <v>0</v>
      </c>
      <c r="Q378" s="56">
        <v>0</v>
      </c>
    </row>
    <row r="379" spans="1:17">
      <c r="A379" t="s">
        <v>4588</v>
      </c>
      <c r="B379" t="s">
        <v>2911</v>
      </c>
      <c r="C379" t="s">
        <v>3446</v>
      </c>
      <c r="D379" s="108" t="s">
        <v>4605</v>
      </c>
      <c r="E379" t="s">
        <v>4509</v>
      </c>
      <c r="F379" t="s">
        <v>300</v>
      </c>
      <c r="G379" s="108" t="s">
        <v>4605</v>
      </c>
      <c r="H379" s="55">
        <v>0.25</v>
      </c>
      <c r="I379" t="s">
        <v>915</v>
      </c>
      <c r="J379" t="s">
        <v>100</v>
      </c>
      <c r="K379" s="56">
        <v>7.2700000000000001E-2</v>
      </c>
      <c r="L379" s="56">
        <v>1E-4</v>
      </c>
      <c r="M379" s="55">
        <v>4638.34</v>
      </c>
      <c r="N379" s="55">
        <v>91.926800999999813</v>
      </c>
      <c r="O379" s="55">
        <v>15.4650839881128</v>
      </c>
      <c r="P379" s="56">
        <v>0</v>
      </c>
      <c r="Q379" s="56">
        <v>0</v>
      </c>
    </row>
    <row r="380" spans="1:17">
      <c r="A380" t="s">
        <v>4588</v>
      </c>
      <c r="B380" t="s">
        <v>2911</v>
      </c>
      <c r="C380" t="s">
        <v>3447</v>
      </c>
      <c r="D380" s="108" t="s">
        <v>4605</v>
      </c>
      <c r="E380" t="s">
        <v>4509</v>
      </c>
      <c r="F380" t="s">
        <v>627</v>
      </c>
      <c r="G380" s="108" t="s">
        <v>4605</v>
      </c>
      <c r="H380" s="55">
        <v>0.25</v>
      </c>
      <c r="I380" t="s">
        <v>915</v>
      </c>
      <c r="J380" t="s">
        <v>100</v>
      </c>
      <c r="K380" s="56">
        <v>7.2700000000000001E-2</v>
      </c>
      <c r="L380" s="56">
        <v>1E-4</v>
      </c>
      <c r="M380" s="55">
        <v>18470.560000000001</v>
      </c>
      <c r="N380" s="55">
        <v>91.926797999999948</v>
      </c>
      <c r="O380" s="55">
        <v>61.584263418685701</v>
      </c>
      <c r="P380" s="56">
        <v>0</v>
      </c>
      <c r="Q380" s="56">
        <v>0</v>
      </c>
    </row>
    <row r="381" spans="1:17">
      <c r="A381" t="s">
        <v>4588</v>
      </c>
      <c r="B381" t="s">
        <v>2911</v>
      </c>
      <c r="C381" t="s">
        <v>3448</v>
      </c>
      <c r="D381" s="108" t="s">
        <v>4605</v>
      </c>
      <c r="E381" t="s">
        <v>4509</v>
      </c>
      <c r="F381" t="s">
        <v>3449</v>
      </c>
      <c r="G381" s="108" t="s">
        <v>4605</v>
      </c>
      <c r="H381" s="55">
        <v>0.25</v>
      </c>
      <c r="I381" t="s">
        <v>915</v>
      </c>
      <c r="J381" t="s">
        <v>100</v>
      </c>
      <c r="K381" s="56">
        <v>7.2700000000000001E-2</v>
      </c>
      <c r="L381" s="56">
        <v>1E-4</v>
      </c>
      <c r="M381" s="55">
        <v>3625.52</v>
      </c>
      <c r="N381" s="55">
        <v>91.926794000000328</v>
      </c>
      <c r="O381" s="55">
        <v>12.0881537427331</v>
      </c>
      <c r="P381" s="56">
        <v>0</v>
      </c>
      <c r="Q381" s="56">
        <v>0</v>
      </c>
    </row>
    <row r="382" spans="1:17">
      <c r="A382" t="s">
        <v>4588</v>
      </c>
      <c r="B382" t="s">
        <v>2911</v>
      </c>
      <c r="C382" t="s">
        <v>3450</v>
      </c>
      <c r="D382" s="108" t="s">
        <v>4605</v>
      </c>
      <c r="E382" t="s">
        <v>4509</v>
      </c>
      <c r="F382" t="s">
        <v>3451</v>
      </c>
      <c r="G382" s="108" t="s">
        <v>4605</v>
      </c>
      <c r="H382" s="55">
        <v>0.25</v>
      </c>
      <c r="I382" t="s">
        <v>915</v>
      </c>
      <c r="J382" t="s">
        <v>100</v>
      </c>
      <c r="K382" s="56">
        <v>7.2700000000000001E-2</v>
      </c>
      <c r="L382" s="56">
        <v>1E-4</v>
      </c>
      <c r="M382" s="55">
        <v>869.88</v>
      </c>
      <c r="N382" s="55">
        <v>91.926782999999972</v>
      </c>
      <c r="O382" s="55">
        <v>2.9003403427563699</v>
      </c>
      <c r="P382" s="56">
        <v>0</v>
      </c>
      <c r="Q382" s="56">
        <v>0</v>
      </c>
    </row>
    <row r="383" spans="1:17">
      <c r="A383" t="s">
        <v>4588</v>
      </c>
      <c r="B383" t="s">
        <v>2911</v>
      </c>
      <c r="C383" t="s">
        <v>3452</v>
      </c>
      <c r="D383" s="108" t="s">
        <v>4605</v>
      </c>
      <c r="E383" t="s">
        <v>4509</v>
      </c>
      <c r="F383" t="s">
        <v>247</v>
      </c>
      <c r="G383" s="108" t="s">
        <v>4605</v>
      </c>
      <c r="H383" s="55">
        <v>0.25</v>
      </c>
      <c r="I383" t="s">
        <v>915</v>
      </c>
      <c r="J383" t="s">
        <v>100</v>
      </c>
      <c r="K383" s="56">
        <v>7.2700000000000001E-2</v>
      </c>
      <c r="L383" s="56">
        <v>1E-4</v>
      </c>
      <c r="M383" s="55">
        <v>4753.63</v>
      </c>
      <c r="N383" s="55">
        <v>91.926793000000231</v>
      </c>
      <c r="O383" s="55">
        <v>15.849480805781599</v>
      </c>
      <c r="P383" s="56">
        <v>0</v>
      </c>
      <c r="Q383" s="56">
        <v>0</v>
      </c>
    </row>
    <row r="384" spans="1:17">
      <c r="A384" t="s">
        <v>4588</v>
      </c>
      <c r="B384" t="s">
        <v>2911</v>
      </c>
      <c r="C384" t="s">
        <v>3453</v>
      </c>
      <c r="D384" s="108" t="s">
        <v>4605</v>
      </c>
      <c r="E384" t="s">
        <v>4509</v>
      </c>
      <c r="F384" t="s">
        <v>3454</v>
      </c>
      <c r="G384" s="108" t="s">
        <v>4605</v>
      </c>
      <c r="H384" s="55">
        <v>0.25</v>
      </c>
      <c r="I384" t="s">
        <v>915</v>
      </c>
      <c r="J384" t="s">
        <v>100</v>
      </c>
      <c r="K384" s="56">
        <v>7.2700000000000001E-2</v>
      </c>
      <c r="L384" s="56">
        <v>1E-4</v>
      </c>
      <c r="M384" s="55">
        <v>1584.54</v>
      </c>
      <c r="N384" s="55">
        <v>91.926808999999963</v>
      </c>
      <c r="O384" s="55">
        <v>5.2831500741848298</v>
      </c>
      <c r="P384" s="56">
        <v>0</v>
      </c>
      <c r="Q384" s="56">
        <v>0</v>
      </c>
    </row>
    <row r="385" spans="1:17">
      <c r="A385" t="s">
        <v>4589</v>
      </c>
      <c r="B385" t="s">
        <v>2911</v>
      </c>
      <c r="C385" t="s">
        <v>3484</v>
      </c>
      <c r="D385" s="108" t="s">
        <v>4605</v>
      </c>
      <c r="E385" t="s">
        <v>4509</v>
      </c>
      <c r="F385" t="s">
        <v>3485</v>
      </c>
      <c r="G385" s="108" t="s">
        <v>4605</v>
      </c>
      <c r="H385" s="55">
        <v>0.51</v>
      </c>
      <c r="I385" t="s">
        <v>915</v>
      </c>
      <c r="J385" t="s">
        <v>100</v>
      </c>
      <c r="K385" s="56">
        <v>7.6999999999999999E-2</v>
      </c>
      <c r="L385" s="56">
        <v>7.5600000000000001E-2</v>
      </c>
      <c r="M385" s="55">
        <v>3772903.38</v>
      </c>
      <c r="N385" s="55">
        <v>100.73000000000002</v>
      </c>
      <c r="O385" s="55">
        <v>13784.216099342601</v>
      </c>
      <c r="P385" s="56">
        <v>6.7999999999999996E-3</v>
      </c>
      <c r="Q385" s="56">
        <v>8.0000000000000004E-4</v>
      </c>
    </row>
    <row r="386" spans="1:17">
      <c r="A386" t="s">
        <v>4590</v>
      </c>
      <c r="B386" t="s">
        <v>2911</v>
      </c>
      <c r="C386" t="s">
        <v>3422</v>
      </c>
      <c r="D386" s="108" t="s">
        <v>4605</v>
      </c>
      <c r="E386" t="s">
        <v>4509</v>
      </c>
      <c r="F386" t="s">
        <v>3423</v>
      </c>
      <c r="G386" s="108" t="s">
        <v>4605</v>
      </c>
      <c r="H386" s="55">
        <v>2.2999999999999998</v>
      </c>
      <c r="I386" t="s">
        <v>874</v>
      </c>
      <c r="J386" t="s">
        <v>100</v>
      </c>
      <c r="K386" s="56">
        <v>7.9600000000000004E-2</v>
      </c>
      <c r="L386" s="56">
        <v>7.6700000000000004E-2</v>
      </c>
      <c r="M386" s="55">
        <v>1036707</v>
      </c>
      <c r="N386" s="55">
        <v>101.66</v>
      </c>
      <c r="O386" s="55">
        <v>3822.5545513973998</v>
      </c>
      <c r="P386" s="56">
        <v>1.9E-3</v>
      </c>
      <c r="Q386" s="56">
        <v>2.0000000000000001E-4</v>
      </c>
    </row>
    <row r="387" spans="1:17">
      <c r="A387" t="s">
        <v>4590</v>
      </c>
      <c r="B387" t="s">
        <v>2911</v>
      </c>
      <c r="C387" t="s">
        <v>3420</v>
      </c>
      <c r="D387" s="108" t="s">
        <v>4605</v>
      </c>
      <c r="E387" t="s">
        <v>4509</v>
      </c>
      <c r="F387" t="s">
        <v>3421</v>
      </c>
      <c r="G387" s="108" t="s">
        <v>4605</v>
      </c>
      <c r="H387" s="55">
        <v>2.2999999999999998</v>
      </c>
      <c r="I387" t="s">
        <v>874</v>
      </c>
      <c r="J387" t="s">
        <v>100</v>
      </c>
      <c r="K387" s="56">
        <v>7.9600000000000004E-2</v>
      </c>
      <c r="L387" s="56">
        <v>7.6700000000000004E-2</v>
      </c>
      <c r="M387" s="55">
        <v>836487.36</v>
      </c>
      <c r="N387" s="55">
        <v>101.66999999999987</v>
      </c>
      <c r="O387" s="55">
        <v>3084.6064469538201</v>
      </c>
      <c r="P387" s="56">
        <v>1.5E-3</v>
      </c>
      <c r="Q387" s="56">
        <v>2.0000000000000001E-4</v>
      </c>
    </row>
    <row r="388" spans="1:17">
      <c r="A388" t="s">
        <v>4590</v>
      </c>
      <c r="B388" t="s">
        <v>2911</v>
      </c>
      <c r="C388" t="s">
        <v>3424</v>
      </c>
      <c r="D388" s="108" t="s">
        <v>4605</v>
      </c>
      <c r="E388" t="s">
        <v>4509</v>
      </c>
      <c r="F388" t="s">
        <v>3425</v>
      </c>
      <c r="G388" s="108" t="s">
        <v>4605</v>
      </c>
      <c r="H388" s="55">
        <v>2.2999999999999998</v>
      </c>
      <c r="I388" t="s">
        <v>874</v>
      </c>
      <c r="J388" t="s">
        <v>100</v>
      </c>
      <c r="K388" s="56">
        <v>7.9600000000000004E-2</v>
      </c>
      <c r="L388" s="56">
        <v>7.5999999999999998E-2</v>
      </c>
      <c r="M388" s="55">
        <v>763929.9</v>
      </c>
      <c r="N388" s="55">
        <v>101.67</v>
      </c>
      <c r="O388" s="55">
        <v>2817.04566887991</v>
      </c>
      <c r="P388" s="56">
        <v>1.4E-3</v>
      </c>
      <c r="Q388" s="56">
        <v>2.0000000000000001E-4</v>
      </c>
    </row>
    <row r="389" spans="1:17">
      <c r="A389" t="s">
        <v>4591</v>
      </c>
      <c r="B389" t="s">
        <v>2911</v>
      </c>
      <c r="C389" t="s">
        <v>3490</v>
      </c>
      <c r="D389" s="108" t="s">
        <v>4605</v>
      </c>
      <c r="E389" t="s">
        <v>4509</v>
      </c>
      <c r="F389" t="s">
        <v>3491</v>
      </c>
      <c r="G389" s="108" t="s">
        <v>4605</v>
      </c>
      <c r="H389" s="55">
        <v>1</v>
      </c>
      <c r="I389" t="s">
        <v>915</v>
      </c>
      <c r="J389" t="s">
        <v>100</v>
      </c>
      <c r="K389" s="56">
        <v>7.8799999999999995E-2</v>
      </c>
      <c r="L389" s="56">
        <v>1E-4</v>
      </c>
      <c r="M389" s="55">
        <v>4697447.87</v>
      </c>
      <c r="N389" s="55">
        <v>78.199743000000126</v>
      </c>
      <c r="O389" s="55">
        <v>13323.3933712076</v>
      </c>
      <c r="P389" s="56">
        <v>6.6E-3</v>
      </c>
      <c r="Q389" s="56">
        <v>8.0000000000000004E-4</v>
      </c>
    </row>
    <row r="390" spans="1:17">
      <c r="A390" t="s">
        <v>4592</v>
      </c>
      <c r="B390" t="s">
        <v>2911</v>
      </c>
      <c r="C390" t="s">
        <v>3282</v>
      </c>
      <c r="D390" s="108" t="s">
        <v>4605</v>
      </c>
      <c r="E390" t="s">
        <v>4509</v>
      </c>
      <c r="F390" t="s">
        <v>3283</v>
      </c>
      <c r="G390" s="108" t="s">
        <v>4605</v>
      </c>
      <c r="H390" s="55">
        <v>1.77</v>
      </c>
      <c r="I390" t="s">
        <v>874</v>
      </c>
      <c r="J390" t="s">
        <v>100</v>
      </c>
      <c r="K390" s="56">
        <v>8.4599999999999995E-2</v>
      </c>
      <c r="L390" s="56">
        <v>8.5599999999999996E-2</v>
      </c>
      <c r="M390" s="55">
        <v>1891559</v>
      </c>
      <c r="N390" s="55">
        <v>100.61</v>
      </c>
      <c r="O390" s="55">
        <v>6902.5346684073002</v>
      </c>
      <c r="P390" s="56">
        <v>3.3999999999999998E-3</v>
      </c>
      <c r="Q390" s="56">
        <v>4.0000000000000002E-4</v>
      </c>
    </row>
    <row r="391" spans="1:17">
      <c r="A391" t="s">
        <v>4593</v>
      </c>
      <c r="B391" t="s">
        <v>2911</v>
      </c>
      <c r="C391" t="s">
        <v>3461</v>
      </c>
      <c r="D391" s="108" t="s">
        <v>4605</v>
      </c>
      <c r="E391" t="s">
        <v>4509</v>
      </c>
      <c r="F391" t="s">
        <v>3462</v>
      </c>
      <c r="G391" s="108" t="s">
        <v>4605</v>
      </c>
      <c r="H391" s="55">
        <v>2.86</v>
      </c>
      <c r="I391" t="s">
        <v>874</v>
      </c>
      <c r="J391" t="s">
        <v>100</v>
      </c>
      <c r="K391" s="56">
        <v>8.7499999999999994E-2</v>
      </c>
      <c r="L391" s="56">
        <v>9.1300000000000006E-2</v>
      </c>
      <c r="M391" s="55">
        <v>5088972.7999999998</v>
      </c>
      <c r="N391" s="55">
        <v>100.15</v>
      </c>
      <c r="O391" s="55">
        <v>18485.390902118401</v>
      </c>
      <c r="P391" s="56">
        <v>9.1000000000000004E-3</v>
      </c>
      <c r="Q391" s="56">
        <v>1.1000000000000001E-3</v>
      </c>
    </row>
    <row r="392" spans="1:17">
      <c r="A392" t="s">
        <v>4594</v>
      </c>
      <c r="B392" t="s">
        <v>2911</v>
      </c>
      <c r="C392" t="s">
        <v>3426</v>
      </c>
      <c r="D392" s="108" t="s">
        <v>4605</v>
      </c>
      <c r="E392" t="s">
        <v>4509</v>
      </c>
      <c r="F392" t="s">
        <v>3427</v>
      </c>
      <c r="G392" s="108" t="s">
        <v>4605</v>
      </c>
      <c r="H392" s="55">
        <v>0.94</v>
      </c>
      <c r="I392" t="s">
        <v>915</v>
      </c>
      <c r="J392" t="s">
        <v>100</v>
      </c>
      <c r="K392" s="56">
        <v>8.0299999999999996E-2</v>
      </c>
      <c r="L392" s="56">
        <v>8.2500000000000004E-2</v>
      </c>
      <c r="M392" s="55">
        <v>5858412</v>
      </c>
      <c r="N392" s="55">
        <v>100.86</v>
      </c>
      <c r="O392" s="55">
        <v>21431.197082786399</v>
      </c>
      <c r="P392" s="56">
        <v>1.06E-2</v>
      </c>
      <c r="Q392" s="56">
        <v>1.2999999999999999E-3</v>
      </c>
    </row>
    <row r="393" spans="1:17">
      <c r="A393" t="s">
        <v>4595</v>
      </c>
      <c r="B393" t="s">
        <v>2911</v>
      </c>
      <c r="C393" t="s">
        <v>3482</v>
      </c>
      <c r="D393" s="108" t="s">
        <v>4605</v>
      </c>
      <c r="E393" t="s">
        <v>4509</v>
      </c>
      <c r="F393" t="s">
        <v>3483</v>
      </c>
      <c r="G393" s="108" t="s">
        <v>4605</v>
      </c>
      <c r="H393" s="55">
        <v>0.25</v>
      </c>
      <c r="I393" t="s">
        <v>915</v>
      </c>
      <c r="J393" t="s">
        <v>100</v>
      </c>
      <c r="K393" s="56">
        <v>7.0099999999999996E-2</v>
      </c>
      <c r="L393" s="56">
        <v>1E-4</v>
      </c>
      <c r="M393" s="55">
        <v>4152068.78</v>
      </c>
      <c r="N393" s="55">
        <v>88.007137999999756</v>
      </c>
      <c r="O393" s="55">
        <v>13253.482000179099</v>
      </c>
      <c r="P393" s="56">
        <v>6.4999999999999997E-3</v>
      </c>
      <c r="Q393" s="56">
        <v>8.0000000000000004E-4</v>
      </c>
    </row>
    <row r="394" spans="1:17">
      <c r="A394" t="s">
        <v>4596</v>
      </c>
      <c r="B394" t="s">
        <v>2911</v>
      </c>
      <c r="C394" t="s">
        <v>3444</v>
      </c>
      <c r="D394" s="108" t="s">
        <v>4605</v>
      </c>
      <c r="E394" t="s">
        <v>4509</v>
      </c>
      <c r="F394" t="s">
        <v>3445</v>
      </c>
      <c r="G394" s="108" t="s">
        <v>4605</v>
      </c>
      <c r="H394" s="55">
        <v>2.92</v>
      </c>
      <c r="I394" t="s">
        <v>874</v>
      </c>
      <c r="J394" t="s">
        <v>100</v>
      </c>
      <c r="K394" s="56">
        <v>8.8599999999999998E-2</v>
      </c>
      <c r="L394" s="56">
        <v>9.3600000000000003E-2</v>
      </c>
      <c r="M394" s="55">
        <v>4293846.87</v>
      </c>
      <c r="N394" s="55">
        <v>99.829999999999629</v>
      </c>
      <c r="O394" s="55">
        <v>15547.307167074199</v>
      </c>
      <c r="P394" s="56">
        <v>7.7000000000000002E-3</v>
      </c>
      <c r="Q394" s="56">
        <v>8.9999999999999998E-4</v>
      </c>
    </row>
    <row r="395" spans="1:17">
      <c r="A395" t="s">
        <v>4597</v>
      </c>
      <c r="B395" t="s">
        <v>2911</v>
      </c>
      <c r="C395" t="s">
        <v>3502</v>
      </c>
      <c r="D395" s="108" t="s">
        <v>4605</v>
      </c>
      <c r="E395" t="s">
        <v>4509</v>
      </c>
      <c r="F395" t="s">
        <v>3503</v>
      </c>
      <c r="G395" s="108" t="s">
        <v>4605</v>
      </c>
      <c r="H395" s="55">
        <v>2.2799999999999998</v>
      </c>
      <c r="I395" t="s">
        <v>874</v>
      </c>
      <c r="J395" t="s">
        <v>100</v>
      </c>
      <c r="K395" s="56">
        <v>8.0600000000000005E-2</v>
      </c>
      <c r="L395" s="56">
        <v>9.2200000000000004E-2</v>
      </c>
      <c r="M395" s="55">
        <v>1363847.86</v>
      </c>
      <c r="N395" s="55">
        <v>98.55999999999996</v>
      </c>
      <c r="O395" s="55">
        <v>4875.44405110963</v>
      </c>
      <c r="P395" s="56">
        <v>2.3999999999999998E-3</v>
      </c>
      <c r="Q395" s="56">
        <v>2.9999999999999997E-4</v>
      </c>
    </row>
    <row r="396" spans="1:17">
      <c r="A396" t="s">
        <v>4534</v>
      </c>
      <c r="B396" t="s">
        <v>2911</v>
      </c>
      <c r="C396" t="s">
        <v>3468</v>
      </c>
      <c r="D396" s="108" t="s">
        <v>4605</v>
      </c>
      <c r="E396" t="s">
        <v>4509</v>
      </c>
      <c r="F396" t="s">
        <v>3469</v>
      </c>
      <c r="G396" s="108" t="s">
        <v>4605</v>
      </c>
      <c r="H396" s="55">
        <v>0.82</v>
      </c>
      <c r="I396" t="s">
        <v>915</v>
      </c>
      <c r="J396" t="s">
        <v>100</v>
      </c>
      <c r="K396" s="56">
        <v>7.6999999999999999E-2</v>
      </c>
      <c r="L396" s="56">
        <v>8.5099999999999995E-2</v>
      </c>
      <c r="M396" s="55">
        <v>6084160.3600000003</v>
      </c>
      <c r="N396" s="55">
        <v>100.16000000000022</v>
      </c>
      <c r="O396" s="55">
        <v>22102.5572251212</v>
      </c>
      <c r="P396" s="56">
        <v>1.09E-2</v>
      </c>
      <c r="Q396" s="56">
        <v>1.2999999999999999E-3</v>
      </c>
    </row>
    <row r="397" spans="1:17">
      <c r="A397" t="s">
        <v>4534</v>
      </c>
      <c r="B397" t="s">
        <v>2911</v>
      </c>
      <c r="C397" t="s">
        <v>3470</v>
      </c>
      <c r="D397" s="108" t="s">
        <v>4605</v>
      </c>
      <c r="E397" t="s">
        <v>4509</v>
      </c>
      <c r="F397" t="s">
        <v>247</v>
      </c>
      <c r="G397" s="108" t="s">
        <v>4605</v>
      </c>
      <c r="H397" s="55">
        <v>0.82</v>
      </c>
      <c r="I397" t="s">
        <v>915</v>
      </c>
      <c r="J397" t="s">
        <v>100</v>
      </c>
      <c r="K397" s="56">
        <v>7.6999999999999999E-2</v>
      </c>
      <c r="L397" s="56">
        <v>7.7299999999999994E-2</v>
      </c>
      <c r="M397" s="55">
        <v>17473.22</v>
      </c>
      <c r="N397" s="55">
        <v>100.76</v>
      </c>
      <c r="O397" s="55">
        <v>63.857021743944003</v>
      </c>
      <c r="P397" s="56">
        <v>0</v>
      </c>
      <c r="Q397" s="56">
        <v>0</v>
      </c>
    </row>
    <row r="398" spans="1:17">
      <c r="A398" t="s">
        <v>4534</v>
      </c>
      <c r="B398" t="s">
        <v>2911</v>
      </c>
      <c r="C398" t="s">
        <v>3471</v>
      </c>
      <c r="D398" s="108" t="s">
        <v>4605</v>
      </c>
      <c r="E398" t="s">
        <v>4509</v>
      </c>
      <c r="F398" t="s">
        <v>2805</v>
      </c>
      <c r="G398" s="108" t="s">
        <v>4605</v>
      </c>
      <c r="H398" s="55">
        <v>0.82</v>
      </c>
      <c r="I398" t="s">
        <v>915</v>
      </c>
      <c r="J398" t="s">
        <v>100</v>
      </c>
      <c r="K398" s="56">
        <v>7.6999999999999999E-2</v>
      </c>
      <c r="L398" s="56">
        <v>7.7299999999999994E-2</v>
      </c>
      <c r="M398" s="55">
        <v>9822.3700000000008</v>
      </c>
      <c r="N398" s="55">
        <v>100.76</v>
      </c>
      <c r="O398" s="55">
        <v>35.896491583524003</v>
      </c>
      <c r="P398" s="56">
        <v>0</v>
      </c>
      <c r="Q398" s="56">
        <v>0</v>
      </c>
    </row>
    <row r="399" spans="1:17">
      <c r="A399" t="s">
        <v>4534</v>
      </c>
      <c r="B399" t="s">
        <v>2911</v>
      </c>
      <c r="C399" t="s">
        <v>3472</v>
      </c>
      <c r="D399" s="108" t="s">
        <v>4605</v>
      </c>
      <c r="E399" t="s">
        <v>4509</v>
      </c>
      <c r="F399" t="s">
        <v>3473</v>
      </c>
      <c r="G399" s="108" t="s">
        <v>4605</v>
      </c>
      <c r="H399" s="55">
        <v>0.82</v>
      </c>
      <c r="I399" t="s">
        <v>915</v>
      </c>
      <c r="J399" t="s">
        <v>100</v>
      </c>
      <c r="K399" s="56">
        <v>7.6999999999999999E-2</v>
      </c>
      <c r="L399" s="56">
        <v>7.8100000000000003E-2</v>
      </c>
      <c r="M399" s="55">
        <v>14717.28</v>
      </c>
      <c r="N399" s="55">
        <v>100.7</v>
      </c>
      <c r="O399" s="55">
        <v>53.753231581919998</v>
      </c>
      <c r="P399" s="56">
        <v>0</v>
      </c>
      <c r="Q399" s="56">
        <v>0</v>
      </c>
    </row>
    <row r="400" spans="1:17">
      <c r="A400" t="s">
        <v>4534</v>
      </c>
      <c r="B400" t="s">
        <v>2911</v>
      </c>
      <c r="C400" t="s">
        <v>3474</v>
      </c>
      <c r="D400" s="108" t="s">
        <v>4605</v>
      </c>
      <c r="E400" t="s">
        <v>4509</v>
      </c>
      <c r="F400" t="s">
        <v>3475</v>
      </c>
      <c r="G400" s="108" t="s">
        <v>4605</v>
      </c>
      <c r="H400" s="55">
        <v>0.82</v>
      </c>
      <c r="I400" t="s">
        <v>915</v>
      </c>
      <c r="J400" t="s">
        <v>100</v>
      </c>
      <c r="K400" s="56">
        <v>7.6999999999999999E-2</v>
      </c>
      <c r="L400" s="56">
        <v>7.8100000000000003E-2</v>
      </c>
      <c r="M400" s="55">
        <v>57250.23</v>
      </c>
      <c r="N400" s="55">
        <v>100.7</v>
      </c>
      <c r="O400" s="55">
        <v>209.10011029947</v>
      </c>
      <c r="P400" s="56">
        <v>1E-4</v>
      </c>
      <c r="Q400" s="56">
        <v>0</v>
      </c>
    </row>
    <row r="401" spans="1:17">
      <c r="A401" t="s">
        <v>4534</v>
      </c>
      <c r="B401" t="s">
        <v>2911</v>
      </c>
      <c r="C401" t="s">
        <v>3476</v>
      </c>
      <c r="D401" s="108" t="s">
        <v>4605</v>
      </c>
      <c r="E401" t="s">
        <v>4509</v>
      </c>
      <c r="F401" t="s">
        <v>3477</v>
      </c>
      <c r="G401" s="108" t="s">
        <v>4605</v>
      </c>
      <c r="H401" s="55">
        <v>0.82</v>
      </c>
      <c r="I401" t="s">
        <v>915</v>
      </c>
      <c r="J401" t="s">
        <v>100</v>
      </c>
      <c r="K401" s="56">
        <v>7.6999999999999999E-2</v>
      </c>
      <c r="L401" s="56">
        <v>7.8100000000000003E-2</v>
      </c>
      <c r="M401" s="55">
        <v>11174.46</v>
      </c>
      <c r="N401" s="55">
        <v>100.7</v>
      </c>
      <c r="O401" s="55">
        <v>40.813474784939999</v>
      </c>
      <c r="P401" s="56">
        <v>0</v>
      </c>
      <c r="Q401" s="56">
        <v>0</v>
      </c>
    </row>
    <row r="402" spans="1:17">
      <c r="A402" t="s">
        <v>4534</v>
      </c>
      <c r="B402" t="s">
        <v>2911</v>
      </c>
      <c r="C402" t="s">
        <v>3478</v>
      </c>
      <c r="D402" s="108" t="s">
        <v>4605</v>
      </c>
      <c r="E402" t="s">
        <v>4509</v>
      </c>
      <c r="F402" t="s">
        <v>3479</v>
      </c>
      <c r="G402" s="108" t="s">
        <v>4605</v>
      </c>
      <c r="H402" s="55">
        <v>0.82</v>
      </c>
      <c r="I402" t="s">
        <v>915</v>
      </c>
      <c r="J402" t="s">
        <v>100</v>
      </c>
      <c r="K402" s="56">
        <v>7.6999999999999999E-2</v>
      </c>
      <c r="L402" s="56">
        <v>7.8100000000000003E-2</v>
      </c>
      <c r="M402" s="55">
        <v>60416.88</v>
      </c>
      <c r="N402" s="55">
        <v>100.7</v>
      </c>
      <c r="O402" s="55">
        <v>220.66594792632</v>
      </c>
      <c r="P402" s="56">
        <v>1E-4</v>
      </c>
      <c r="Q402" s="56">
        <v>0</v>
      </c>
    </row>
    <row r="403" spans="1:17">
      <c r="A403" t="s">
        <v>4598</v>
      </c>
      <c r="B403" t="s">
        <v>2911</v>
      </c>
      <c r="C403" t="s">
        <v>3501</v>
      </c>
      <c r="D403" s="108" t="s">
        <v>4605</v>
      </c>
      <c r="E403" t="s">
        <v>4509</v>
      </c>
      <c r="F403" t="s">
        <v>448</v>
      </c>
      <c r="G403" s="108" t="s">
        <v>4605</v>
      </c>
      <c r="H403" s="55">
        <v>2.4900000000000002</v>
      </c>
      <c r="I403" t="s">
        <v>874</v>
      </c>
      <c r="J403" t="s">
        <v>100</v>
      </c>
      <c r="K403" s="56">
        <v>8.2000000000000003E-2</v>
      </c>
      <c r="L403" s="56">
        <v>8.5599999999999996E-2</v>
      </c>
      <c r="M403" s="55">
        <v>3094917.94</v>
      </c>
      <c r="N403" s="55">
        <v>100.34000000000007</v>
      </c>
      <c r="O403" s="55">
        <v>11263.433277432499</v>
      </c>
      <c r="P403" s="56">
        <v>5.5999999999999999E-3</v>
      </c>
      <c r="Q403" s="56">
        <v>6.9999999999999999E-4</v>
      </c>
    </row>
    <row r="404" spans="1:17">
      <c r="A404" t="s">
        <v>4599</v>
      </c>
      <c r="B404" t="s">
        <v>2911</v>
      </c>
      <c r="C404" t="s">
        <v>3290</v>
      </c>
      <c r="D404" s="108" t="s">
        <v>4605</v>
      </c>
      <c r="E404" t="s">
        <v>4509</v>
      </c>
      <c r="F404" t="s">
        <v>3287</v>
      </c>
      <c r="G404" s="108" t="s">
        <v>4605</v>
      </c>
      <c r="H404" s="55">
        <v>2.16</v>
      </c>
      <c r="I404" t="s">
        <v>987</v>
      </c>
      <c r="J404" t="s">
        <v>102</v>
      </c>
      <c r="K404" s="56">
        <v>6.6100000000000006E-2</v>
      </c>
      <c r="L404" s="56">
        <v>7.1400000000000005E-2</v>
      </c>
      <c r="M404" s="55">
        <v>1920750.81</v>
      </c>
      <c r="N404" s="55">
        <v>99.99</v>
      </c>
      <c r="O404" s="55">
        <v>7704.5134210010601</v>
      </c>
      <c r="P404" s="56">
        <v>3.8E-3</v>
      </c>
      <c r="Q404" s="56">
        <v>5.0000000000000001E-4</v>
      </c>
    </row>
    <row r="405" spans="1:17">
      <c r="A405" t="s">
        <v>4599</v>
      </c>
      <c r="B405" t="s">
        <v>2911</v>
      </c>
      <c r="C405" t="s">
        <v>3285</v>
      </c>
      <c r="D405" s="108" t="s">
        <v>4605</v>
      </c>
      <c r="E405" t="s">
        <v>4509</v>
      </c>
      <c r="F405" t="s">
        <v>616</v>
      </c>
      <c r="G405" s="108" t="s">
        <v>4605</v>
      </c>
      <c r="H405" s="55">
        <v>2.17</v>
      </c>
      <c r="I405" t="s">
        <v>987</v>
      </c>
      <c r="J405" t="s">
        <v>102</v>
      </c>
      <c r="K405" s="56">
        <v>6.6000000000000003E-2</v>
      </c>
      <c r="L405" s="56">
        <v>7.1300000000000002E-2</v>
      </c>
      <c r="M405" s="55">
        <v>201070.33</v>
      </c>
      <c r="N405" s="55">
        <v>100.12999999999995</v>
      </c>
      <c r="O405" s="55">
        <v>807.66233368457597</v>
      </c>
      <c r="P405" s="56">
        <v>4.0000000000000002E-4</v>
      </c>
      <c r="Q405" s="56">
        <v>0</v>
      </c>
    </row>
    <row r="406" spans="1:17">
      <c r="A406" t="s">
        <v>4599</v>
      </c>
      <c r="B406" t="s">
        <v>2911</v>
      </c>
      <c r="C406" t="s">
        <v>3286</v>
      </c>
      <c r="D406" s="108" t="s">
        <v>4605</v>
      </c>
      <c r="E406" t="s">
        <v>4509</v>
      </c>
      <c r="F406" t="s">
        <v>3287</v>
      </c>
      <c r="G406" s="108" t="s">
        <v>4605</v>
      </c>
      <c r="H406" s="55">
        <v>2.17</v>
      </c>
      <c r="I406" t="s">
        <v>987</v>
      </c>
      <c r="J406" t="s">
        <v>102</v>
      </c>
      <c r="K406" s="56">
        <v>6.6000000000000003E-2</v>
      </c>
      <c r="L406" s="56">
        <v>7.1499999999999994E-2</v>
      </c>
      <c r="M406" s="55">
        <v>25398.36</v>
      </c>
      <c r="N406" s="55">
        <v>100.08999999999961</v>
      </c>
      <c r="O406" s="55">
        <v>101.979760230878</v>
      </c>
      <c r="P406" s="56">
        <v>1E-4</v>
      </c>
      <c r="Q406" s="56">
        <v>0</v>
      </c>
    </row>
    <row r="407" spans="1:17">
      <c r="A407" t="s">
        <v>4599</v>
      </c>
      <c r="B407" t="s">
        <v>2911</v>
      </c>
      <c r="C407" t="s">
        <v>3492</v>
      </c>
      <c r="D407" s="108" t="s">
        <v>4605</v>
      </c>
      <c r="E407" t="s">
        <v>4509</v>
      </c>
      <c r="F407" t="s">
        <v>3287</v>
      </c>
      <c r="G407" s="108" t="s">
        <v>4605</v>
      </c>
      <c r="H407" s="55">
        <v>2.16</v>
      </c>
      <c r="I407" t="s">
        <v>987</v>
      </c>
      <c r="J407" t="s">
        <v>102</v>
      </c>
      <c r="K407" s="56">
        <v>6.6000000000000003E-2</v>
      </c>
      <c r="L407" s="56">
        <v>7.1499999999999994E-2</v>
      </c>
      <c r="M407" s="55">
        <v>29631.42</v>
      </c>
      <c r="N407" s="55">
        <v>100.1</v>
      </c>
      <c r="O407" s="55">
        <v>118.98827387647199</v>
      </c>
      <c r="P407" s="56">
        <v>1E-4</v>
      </c>
      <c r="Q407" s="56">
        <v>0</v>
      </c>
    </row>
    <row r="408" spans="1:17">
      <c r="A408" t="s">
        <v>4599</v>
      </c>
      <c r="B408" t="s">
        <v>2911</v>
      </c>
      <c r="C408" t="s">
        <v>3493</v>
      </c>
      <c r="D408" s="108" t="s">
        <v>4605</v>
      </c>
      <c r="E408" t="s">
        <v>4509</v>
      </c>
      <c r="F408" t="s">
        <v>3287</v>
      </c>
      <c r="G408" s="108" t="s">
        <v>4605</v>
      </c>
      <c r="H408" s="55">
        <v>2.16</v>
      </c>
      <c r="I408" t="s">
        <v>987</v>
      </c>
      <c r="J408" t="s">
        <v>102</v>
      </c>
      <c r="K408" s="56">
        <v>6.6000000000000003E-2</v>
      </c>
      <c r="L408" s="56">
        <v>7.2599999999999998E-2</v>
      </c>
      <c r="M408" s="55">
        <v>38097.54</v>
      </c>
      <c r="N408" s="55">
        <v>99.879999999999868</v>
      </c>
      <c r="O408" s="55">
        <v>152.64869295424299</v>
      </c>
      <c r="P408" s="56">
        <v>1E-4</v>
      </c>
      <c r="Q408" s="56">
        <v>0</v>
      </c>
    </row>
    <row r="409" spans="1:17">
      <c r="A409" t="s">
        <v>4599</v>
      </c>
      <c r="B409" t="s">
        <v>2911</v>
      </c>
      <c r="C409" t="s">
        <v>3494</v>
      </c>
      <c r="D409" s="108" t="s">
        <v>4605</v>
      </c>
      <c r="E409" t="s">
        <v>4509</v>
      </c>
      <c r="F409" t="s">
        <v>3287</v>
      </c>
      <c r="G409" s="108" t="s">
        <v>4605</v>
      </c>
      <c r="H409" s="55">
        <v>2.16</v>
      </c>
      <c r="I409" t="s">
        <v>987</v>
      </c>
      <c r="J409" t="s">
        <v>102</v>
      </c>
      <c r="K409" s="56">
        <v>6.6000000000000003E-2</v>
      </c>
      <c r="L409" s="56">
        <v>7.1400000000000005E-2</v>
      </c>
      <c r="M409" s="55">
        <v>177788.5</v>
      </c>
      <c r="N409" s="55">
        <v>100.11</v>
      </c>
      <c r="O409" s="55">
        <v>714.00088458126004</v>
      </c>
      <c r="P409" s="56">
        <v>4.0000000000000002E-4</v>
      </c>
      <c r="Q409" s="56">
        <v>0</v>
      </c>
    </row>
    <row r="410" spans="1:17">
      <c r="A410" t="s">
        <v>4599</v>
      </c>
      <c r="B410" t="s">
        <v>2911</v>
      </c>
      <c r="C410" t="s">
        <v>3288</v>
      </c>
      <c r="D410" s="108" t="s">
        <v>4605</v>
      </c>
      <c r="E410" t="s">
        <v>4509</v>
      </c>
      <c r="F410" t="s">
        <v>692</v>
      </c>
      <c r="G410" s="108" t="s">
        <v>4605</v>
      </c>
      <c r="H410" s="55">
        <v>2.17</v>
      </c>
      <c r="I410" t="s">
        <v>987</v>
      </c>
      <c r="J410" t="s">
        <v>102</v>
      </c>
      <c r="K410" s="56">
        <v>6.6000000000000003E-2</v>
      </c>
      <c r="L410" s="56">
        <v>7.1300000000000002E-2</v>
      </c>
      <c r="M410" s="55">
        <v>15873.97</v>
      </c>
      <c r="N410" s="55">
        <v>100.13</v>
      </c>
      <c r="O410" s="55">
        <v>63.762802075467597</v>
      </c>
      <c r="P410" s="56">
        <v>0</v>
      </c>
      <c r="Q410" s="56">
        <v>0</v>
      </c>
    </row>
    <row r="411" spans="1:17">
      <c r="A411" t="s">
        <v>4599</v>
      </c>
      <c r="B411" t="s">
        <v>2911</v>
      </c>
      <c r="C411" t="s">
        <v>3289</v>
      </c>
      <c r="D411" s="108" t="s">
        <v>4605</v>
      </c>
      <c r="E411" t="s">
        <v>4509</v>
      </c>
      <c r="F411" t="s">
        <v>627</v>
      </c>
      <c r="G411" s="108" t="s">
        <v>4605</v>
      </c>
      <c r="H411" s="55">
        <v>2.16</v>
      </c>
      <c r="I411" t="s">
        <v>987</v>
      </c>
      <c r="J411" t="s">
        <v>102</v>
      </c>
      <c r="K411" s="56">
        <v>6.6000000000000003E-2</v>
      </c>
      <c r="L411" s="56">
        <v>7.1300000000000002E-2</v>
      </c>
      <c r="M411" s="55">
        <v>95243.839999999997</v>
      </c>
      <c r="N411" s="55">
        <v>100.12999999999995</v>
      </c>
      <c r="O411" s="55">
        <v>382.57689278910698</v>
      </c>
      <c r="P411" s="56">
        <v>2.0000000000000001E-4</v>
      </c>
      <c r="Q411" s="56">
        <v>0</v>
      </c>
    </row>
    <row r="412" spans="1:17">
      <c r="A412" t="s">
        <v>4599</v>
      </c>
      <c r="B412" t="s">
        <v>2911</v>
      </c>
      <c r="C412" t="s">
        <v>3495</v>
      </c>
      <c r="D412" s="108" t="s">
        <v>4605</v>
      </c>
      <c r="E412" t="s">
        <v>4509</v>
      </c>
      <c r="F412" t="s">
        <v>307</v>
      </c>
      <c r="G412" s="108" t="s">
        <v>4605</v>
      </c>
      <c r="H412" s="55">
        <v>2.16</v>
      </c>
      <c r="I412" t="s">
        <v>987</v>
      </c>
      <c r="J412" t="s">
        <v>102</v>
      </c>
      <c r="K412" s="56">
        <v>6.6000000000000003E-2</v>
      </c>
      <c r="L412" s="56">
        <v>7.1300000000000002E-2</v>
      </c>
      <c r="M412" s="55">
        <v>43388.86</v>
      </c>
      <c r="N412" s="55">
        <v>100.13000000000011</v>
      </c>
      <c r="O412" s="55">
        <v>174.28502715200901</v>
      </c>
      <c r="P412" s="56">
        <v>1E-4</v>
      </c>
      <c r="Q412" s="56">
        <v>0</v>
      </c>
    </row>
    <row r="413" spans="1:17">
      <c r="A413" t="s">
        <v>4599</v>
      </c>
      <c r="B413" t="s">
        <v>2911</v>
      </c>
      <c r="C413" t="s">
        <v>3496</v>
      </c>
      <c r="D413" s="108" t="s">
        <v>4605</v>
      </c>
      <c r="E413" t="s">
        <v>4509</v>
      </c>
      <c r="F413" t="s">
        <v>253</v>
      </c>
      <c r="G413" s="108" t="s">
        <v>4605</v>
      </c>
      <c r="H413" s="55">
        <v>2.16</v>
      </c>
      <c r="I413" t="s">
        <v>987</v>
      </c>
      <c r="J413" t="s">
        <v>102</v>
      </c>
      <c r="K413" s="56">
        <v>6.6000000000000003E-2</v>
      </c>
      <c r="L413" s="56">
        <v>7.1300000000000002E-2</v>
      </c>
      <c r="M413" s="55">
        <v>67728.95</v>
      </c>
      <c r="N413" s="55">
        <v>100.13</v>
      </c>
      <c r="O413" s="55">
        <v>272.05466771256602</v>
      </c>
      <c r="P413" s="56">
        <v>1E-4</v>
      </c>
      <c r="Q413" s="56">
        <v>0</v>
      </c>
    </row>
    <row r="414" spans="1:17">
      <c r="A414" t="s">
        <v>4599</v>
      </c>
      <c r="B414" t="s">
        <v>2911</v>
      </c>
      <c r="C414" t="s">
        <v>3497</v>
      </c>
      <c r="D414" s="108" t="s">
        <v>4605</v>
      </c>
      <c r="E414" t="s">
        <v>4509</v>
      </c>
      <c r="F414" t="s">
        <v>3372</v>
      </c>
      <c r="G414" s="108" t="s">
        <v>4605</v>
      </c>
      <c r="H414" s="55">
        <v>2.16</v>
      </c>
      <c r="I414" t="s">
        <v>987</v>
      </c>
      <c r="J414" t="s">
        <v>102</v>
      </c>
      <c r="K414" s="56">
        <v>6.6000000000000003E-2</v>
      </c>
      <c r="L414" s="56">
        <v>7.1300000000000002E-2</v>
      </c>
      <c r="M414" s="55">
        <v>15873.97</v>
      </c>
      <c r="N414" s="55">
        <v>100.13</v>
      </c>
      <c r="O414" s="55">
        <v>63.762802075467597</v>
      </c>
      <c r="P414" s="56">
        <v>0</v>
      </c>
      <c r="Q414" s="56">
        <v>0</v>
      </c>
    </row>
    <row r="415" spans="1:17">
      <c r="A415" t="s">
        <v>4599</v>
      </c>
      <c r="B415" t="s">
        <v>2911</v>
      </c>
      <c r="C415" t="s">
        <v>3498</v>
      </c>
      <c r="D415" s="108" t="s">
        <v>4605</v>
      </c>
      <c r="E415" t="s">
        <v>4509</v>
      </c>
      <c r="F415" t="s">
        <v>796</v>
      </c>
      <c r="G415" s="108" t="s">
        <v>4605</v>
      </c>
      <c r="H415" s="55">
        <v>2.14</v>
      </c>
      <c r="I415" t="s">
        <v>987</v>
      </c>
      <c r="J415" t="s">
        <v>102</v>
      </c>
      <c r="K415" s="56">
        <v>6.4299999999999996E-2</v>
      </c>
      <c r="L415" s="56">
        <v>7.5999999999999998E-2</v>
      </c>
      <c r="M415" s="55">
        <v>146548.51999999999</v>
      </c>
      <c r="N415" s="55">
        <v>100.15999999999997</v>
      </c>
      <c r="O415" s="55">
        <v>588.83467330053099</v>
      </c>
      <c r="P415" s="56">
        <v>2.9999999999999997E-4</v>
      </c>
      <c r="Q415" s="56">
        <v>0</v>
      </c>
    </row>
    <row r="416" spans="1:17">
      <c r="A416" t="s">
        <v>4599</v>
      </c>
      <c r="B416" t="s">
        <v>2911</v>
      </c>
      <c r="C416" t="s">
        <v>3499</v>
      </c>
      <c r="D416" s="108" t="s">
        <v>4605</v>
      </c>
      <c r="E416" t="s">
        <v>4509</v>
      </c>
      <c r="F416" t="s">
        <v>3500</v>
      </c>
      <c r="G416" s="108" t="s">
        <v>4605</v>
      </c>
      <c r="H416" s="55">
        <v>2.15</v>
      </c>
      <c r="I416" t="s">
        <v>987</v>
      </c>
      <c r="J416" t="s">
        <v>102</v>
      </c>
      <c r="K416" s="56">
        <v>6.6100000000000006E-2</v>
      </c>
      <c r="L416" s="56">
        <v>6.9699999999999998E-2</v>
      </c>
      <c r="M416" s="55">
        <v>16424.27</v>
      </c>
      <c r="N416" s="55">
        <v>100.72</v>
      </c>
      <c r="O416" s="55">
        <v>66.361992263030402</v>
      </c>
      <c r="P416" s="56">
        <v>0</v>
      </c>
      <c r="Q416" s="56">
        <v>0</v>
      </c>
    </row>
    <row r="417" spans="1:17">
      <c r="A417" t="s">
        <v>4600</v>
      </c>
      <c r="B417" t="s">
        <v>2911</v>
      </c>
      <c r="C417" t="s">
        <v>3439</v>
      </c>
      <c r="D417" s="108" t="s">
        <v>4605</v>
      </c>
      <c r="E417" t="s">
        <v>4509</v>
      </c>
      <c r="F417" t="s">
        <v>3440</v>
      </c>
      <c r="G417" s="108" t="s">
        <v>4605</v>
      </c>
      <c r="H417" s="55">
        <v>3.25</v>
      </c>
      <c r="I417" t="s">
        <v>933</v>
      </c>
      <c r="J417" t="s">
        <v>102</v>
      </c>
      <c r="K417" s="56">
        <v>7.5700000000000003E-2</v>
      </c>
      <c r="L417" s="56">
        <v>7.3899999999999993E-2</v>
      </c>
      <c r="M417" s="55">
        <v>2091473.24</v>
      </c>
      <c r="N417" s="55">
        <v>101.54999999999998</v>
      </c>
      <c r="O417" s="55">
        <v>8520.2014373525508</v>
      </c>
      <c r="P417" s="56">
        <v>4.1999999999999997E-3</v>
      </c>
      <c r="Q417" s="56">
        <v>5.0000000000000001E-4</v>
      </c>
    </row>
    <row r="418" spans="1:17">
      <c r="A418" t="s">
        <v>4600</v>
      </c>
      <c r="B418" t="s">
        <v>2911</v>
      </c>
      <c r="C418" t="s">
        <v>3441</v>
      </c>
      <c r="D418" s="108" t="s">
        <v>4605</v>
      </c>
      <c r="E418" t="s">
        <v>4509</v>
      </c>
      <c r="F418" t="s">
        <v>3440</v>
      </c>
      <c r="G418" s="108" t="s">
        <v>4605</v>
      </c>
      <c r="H418" s="55">
        <v>3.17</v>
      </c>
      <c r="I418" t="s">
        <v>933</v>
      </c>
      <c r="J418" t="s">
        <v>100</v>
      </c>
      <c r="K418" s="56">
        <v>9.0800000000000006E-2</v>
      </c>
      <c r="L418" s="56">
        <v>9.5100000000000004E-2</v>
      </c>
      <c r="M418" s="55">
        <v>5759247.3200000003</v>
      </c>
      <c r="N418" s="55">
        <v>100.78000000000004</v>
      </c>
      <c r="O418" s="55">
        <v>21051.722591871199</v>
      </c>
      <c r="P418" s="56">
        <v>1.04E-2</v>
      </c>
      <c r="Q418" s="56">
        <v>1.2999999999999999E-3</v>
      </c>
    </row>
    <row r="419" spans="1:17">
      <c r="A419" t="s">
        <v>4601</v>
      </c>
      <c r="B419" t="s">
        <v>2911</v>
      </c>
      <c r="C419" t="s">
        <v>3432</v>
      </c>
      <c r="D419" s="108" t="s">
        <v>4605</v>
      </c>
      <c r="E419" t="s">
        <v>4509</v>
      </c>
      <c r="F419" t="s">
        <v>3433</v>
      </c>
      <c r="G419" s="108" t="s">
        <v>4605</v>
      </c>
      <c r="H419" s="55">
        <v>1.4</v>
      </c>
      <c r="I419" t="s">
        <v>874</v>
      </c>
      <c r="J419" t="s">
        <v>100</v>
      </c>
      <c r="K419" s="56">
        <v>5.7799999999999997E-2</v>
      </c>
      <c r="L419" s="56">
        <v>7.8399999999999997E-2</v>
      </c>
      <c r="M419" s="55">
        <v>515369.36</v>
      </c>
      <c r="N419" s="55">
        <v>97.630000000000209</v>
      </c>
      <c r="O419" s="55">
        <v>1824.94357007134</v>
      </c>
      <c r="P419" s="56">
        <v>8.9999999999999998E-4</v>
      </c>
      <c r="Q419" s="56">
        <v>1E-4</v>
      </c>
    </row>
    <row r="420" spans="1:17">
      <c r="A420" t="s">
        <v>4601</v>
      </c>
      <c r="B420" t="s">
        <v>2911</v>
      </c>
      <c r="C420" t="s">
        <v>3428</v>
      </c>
      <c r="D420" s="108" t="s">
        <v>4605</v>
      </c>
      <c r="E420" t="s">
        <v>4509</v>
      </c>
      <c r="F420" t="s">
        <v>3429</v>
      </c>
      <c r="G420" s="108" t="s">
        <v>4605</v>
      </c>
      <c r="H420" s="55">
        <v>1.38</v>
      </c>
      <c r="I420" t="s">
        <v>874</v>
      </c>
      <c r="J420" t="s">
        <v>100</v>
      </c>
      <c r="K420" s="56">
        <v>8.2000000000000003E-2</v>
      </c>
      <c r="L420" s="56">
        <v>6.8000000000000005E-2</v>
      </c>
      <c r="M420" s="55">
        <v>1269081.33</v>
      </c>
      <c r="N420" s="55">
        <v>101.81999999999995</v>
      </c>
      <c r="O420" s="55">
        <v>4686.7318192171597</v>
      </c>
      <c r="P420" s="56">
        <v>2.3E-3</v>
      </c>
      <c r="Q420" s="56">
        <v>2.9999999999999997E-4</v>
      </c>
    </row>
    <row r="421" spans="1:17">
      <c r="A421" t="s">
        <v>4601</v>
      </c>
      <c r="B421" t="s">
        <v>2911</v>
      </c>
      <c r="C421" t="s">
        <v>3434</v>
      </c>
      <c r="D421" s="108" t="s">
        <v>4605</v>
      </c>
      <c r="E421" t="s">
        <v>4509</v>
      </c>
      <c r="F421" t="s">
        <v>3435</v>
      </c>
      <c r="G421" s="108" t="s">
        <v>4605</v>
      </c>
      <c r="H421" s="55">
        <v>1.38</v>
      </c>
      <c r="I421" t="s">
        <v>874</v>
      </c>
      <c r="J421" t="s">
        <v>100</v>
      </c>
      <c r="K421" s="56">
        <v>8.2000000000000003E-2</v>
      </c>
      <c r="L421" s="56">
        <v>7.9100000000000004E-2</v>
      </c>
      <c r="M421" s="55">
        <v>74651.839999999997</v>
      </c>
      <c r="N421" s="55">
        <v>100.97</v>
      </c>
      <c r="O421" s="55">
        <v>273.38861724969598</v>
      </c>
      <c r="P421" s="56">
        <v>1E-4</v>
      </c>
      <c r="Q421" s="56">
        <v>0</v>
      </c>
    </row>
    <row r="422" spans="1:17">
      <c r="A422" t="s">
        <v>4601</v>
      </c>
      <c r="B422" t="s">
        <v>2911</v>
      </c>
      <c r="C422" t="s">
        <v>3430</v>
      </c>
      <c r="D422" s="108" t="s">
        <v>4605</v>
      </c>
      <c r="E422" t="s">
        <v>4509</v>
      </c>
      <c r="F422" t="s">
        <v>3431</v>
      </c>
      <c r="G422" s="108" t="s">
        <v>4605</v>
      </c>
      <c r="H422" s="55">
        <v>3.37</v>
      </c>
      <c r="I422" t="s">
        <v>874</v>
      </c>
      <c r="J422" t="s">
        <v>100</v>
      </c>
      <c r="K422" s="56">
        <v>9.1999999999999998E-2</v>
      </c>
      <c r="L422" s="56">
        <v>0.1094</v>
      </c>
      <c r="M422" s="55">
        <v>4945828.82</v>
      </c>
      <c r="N422" s="55">
        <v>96.079999999999927</v>
      </c>
      <c r="O422" s="55">
        <v>17235.331101838499</v>
      </c>
      <c r="P422" s="56">
        <v>8.5000000000000006E-3</v>
      </c>
      <c r="Q422" s="56">
        <v>1E-3</v>
      </c>
    </row>
    <row r="423" spans="1:17">
      <c r="A423" s="77" t="s">
        <v>3343</v>
      </c>
      <c r="B423" s="109" t="s">
        <v>4605</v>
      </c>
      <c r="C423" s="109" t="s">
        <v>4605</v>
      </c>
      <c r="D423" s="110" t="s">
        <v>4605</v>
      </c>
      <c r="E423" s="110" t="s">
        <v>4605</v>
      </c>
      <c r="F423" s="110" t="s">
        <v>4605</v>
      </c>
      <c r="G423" s="110" t="s">
        <v>4605</v>
      </c>
      <c r="H423" s="78">
        <v>0</v>
      </c>
      <c r="I423" s="110" t="s">
        <v>4605</v>
      </c>
      <c r="J423" s="110" t="s">
        <v>4605</v>
      </c>
      <c r="K423" s="110" t="s">
        <v>4605</v>
      </c>
      <c r="L423" s="79">
        <v>0</v>
      </c>
      <c r="M423" s="78">
        <v>0</v>
      </c>
      <c r="N423" s="110" t="s">
        <v>4605</v>
      </c>
      <c r="O423" s="78">
        <v>0</v>
      </c>
      <c r="P423" s="79">
        <v>0</v>
      </c>
      <c r="Q423" s="79">
        <v>0</v>
      </c>
    </row>
    <row r="424" spans="1:17">
      <c r="A424" t="s">
        <v>182</v>
      </c>
      <c r="B424" s="109" t="s">
        <v>4605</v>
      </c>
      <c r="C424" t="s">
        <v>182</v>
      </c>
      <c r="D424" s="110" t="s">
        <v>4605</v>
      </c>
      <c r="E424" t="s">
        <v>182</v>
      </c>
      <c r="F424" s="110" t="s">
        <v>4605</v>
      </c>
      <c r="G424" s="110" t="s">
        <v>4605</v>
      </c>
      <c r="H424" s="55">
        <v>0</v>
      </c>
      <c r="I424" t="s">
        <v>182</v>
      </c>
      <c r="J424" t="s">
        <v>182</v>
      </c>
      <c r="K424" s="56">
        <v>0</v>
      </c>
      <c r="L424" s="56">
        <v>0</v>
      </c>
      <c r="M424" s="55">
        <v>0</v>
      </c>
      <c r="N424" s="55">
        <v>0</v>
      </c>
      <c r="O424" s="55">
        <v>0</v>
      </c>
      <c r="P424" s="56">
        <v>0</v>
      </c>
      <c r="Q424" s="56">
        <v>0</v>
      </c>
    </row>
    <row r="425" spans="1:17">
      <c r="A425" t="s">
        <v>206</v>
      </c>
      <c r="B425" s="109" t="s">
        <v>4605</v>
      </c>
      <c r="C425" s="109" t="s">
        <v>4605</v>
      </c>
      <c r="D425" s="110" t="s">
        <v>4605</v>
      </c>
      <c r="E425" s="110" t="s">
        <v>4605</v>
      </c>
      <c r="F425" s="110" t="s">
        <v>4605</v>
      </c>
      <c r="G425" s="110" t="s">
        <v>4605</v>
      </c>
      <c r="H425" s="110" t="s">
        <v>4605</v>
      </c>
      <c r="I425" s="110" t="s">
        <v>4605</v>
      </c>
      <c r="J425" s="110" t="s">
        <v>4605</v>
      </c>
      <c r="K425" s="110" t="s">
        <v>4605</v>
      </c>
      <c r="L425" s="110" t="s">
        <v>4605</v>
      </c>
      <c r="M425" s="110" t="s">
        <v>4605</v>
      </c>
      <c r="N425" s="110" t="s">
        <v>4605</v>
      </c>
      <c r="O425" s="110" t="s">
        <v>4605</v>
      </c>
      <c r="P425" s="110" t="s">
        <v>4605</v>
      </c>
      <c r="Q425" s="110" t="s">
        <v>4605</v>
      </c>
    </row>
    <row r="426" spans="1:17">
      <c r="A426" t="s">
        <v>320</v>
      </c>
      <c r="B426" s="109" t="s">
        <v>4605</v>
      </c>
      <c r="C426" s="109" t="s">
        <v>4605</v>
      </c>
      <c r="D426" s="110" t="s">
        <v>4605</v>
      </c>
      <c r="E426" s="110" t="s">
        <v>4605</v>
      </c>
      <c r="F426" s="110" t="s">
        <v>4605</v>
      </c>
      <c r="G426" s="110" t="s">
        <v>4605</v>
      </c>
      <c r="H426" s="110" t="s">
        <v>4605</v>
      </c>
      <c r="I426" s="110" t="s">
        <v>4605</v>
      </c>
      <c r="J426" s="110" t="s">
        <v>4605</v>
      </c>
      <c r="K426" s="110" t="s">
        <v>4605</v>
      </c>
      <c r="L426" s="110" t="s">
        <v>4605</v>
      </c>
      <c r="M426" s="110" t="s">
        <v>4605</v>
      </c>
      <c r="N426" s="110" t="s">
        <v>4605</v>
      </c>
      <c r="O426" s="110" t="s">
        <v>4605</v>
      </c>
      <c r="P426" s="110" t="s">
        <v>4605</v>
      </c>
      <c r="Q426" s="110" t="s">
        <v>4605</v>
      </c>
    </row>
    <row r="427" spans="1:17">
      <c r="A427" t="s">
        <v>321</v>
      </c>
      <c r="B427" s="109" t="s">
        <v>4605</v>
      </c>
      <c r="C427" s="109" t="s">
        <v>4605</v>
      </c>
      <c r="D427" s="110" t="s">
        <v>4605</v>
      </c>
      <c r="E427" s="110" t="s">
        <v>4605</v>
      </c>
      <c r="F427" s="110" t="s">
        <v>4605</v>
      </c>
      <c r="G427" s="110" t="s">
        <v>4605</v>
      </c>
      <c r="H427" s="110" t="s">
        <v>4605</v>
      </c>
      <c r="I427" s="110" t="s">
        <v>4605</v>
      </c>
      <c r="J427" s="110" t="s">
        <v>4605</v>
      </c>
      <c r="K427" s="110" t="s">
        <v>4605</v>
      </c>
      <c r="L427" s="110" t="s">
        <v>4605</v>
      </c>
      <c r="M427" s="110" t="s">
        <v>4605</v>
      </c>
      <c r="N427" s="110" t="s">
        <v>4605</v>
      </c>
      <c r="O427" s="110" t="s">
        <v>4605</v>
      </c>
      <c r="P427" s="110" t="s">
        <v>4605</v>
      </c>
      <c r="Q427" s="110" t="s">
        <v>4605</v>
      </c>
    </row>
    <row r="428" spans="1:17">
      <c r="A428" t="s">
        <v>322</v>
      </c>
      <c r="B428" s="109" t="s">
        <v>4605</v>
      </c>
      <c r="C428" s="109" t="s">
        <v>4605</v>
      </c>
      <c r="D428" s="110" t="s">
        <v>4605</v>
      </c>
      <c r="E428" s="110" t="s">
        <v>4605</v>
      </c>
      <c r="F428" s="110" t="s">
        <v>4605</v>
      </c>
      <c r="G428" s="110" t="s">
        <v>4605</v>
      </c>
      <c r="H428" s="110" t="s">
        <v>4605</v>
      </c>
      <c r="I428" s="110" t="s">
        <v>4605</v>
      </c>
      <c r="J428" s="110" t="s">
        <v>4605</v>
      </c>
      <c r="K428" s="110" t="s">
        <v>4605</v>
      </c>
      <c r="L428" s="110" t="s">
        <v>4605</v>
      </c>
      <c r="M428" s="110" t="s">
        <v>4605</v>
      </c>
      <c r="N428" s="110" t="s">
        <v>4605</v>
      </c>
      <c r="O428" s="110" t="s">
        <v>4605</v>
      </c>
      <c r="P428" s="110" t="s">
        <v>4605</v>
      </c>
      <c r="Q428" s="110" t="s">
        <v>4605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5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0.7109375" style="13" customWidth="1"/>
    <col min="7" max="7" width="11.5703125" style="13" customWidth="1"/>
    <col min="8" max="8" width="19" style="13" customWidth="1"/>
    <col min="9" max="9" width="15.5703125" style="13" customWidth="1"/>
    <col min="10" max="11" width="14.7109375" style="13" customWidth="1"/>
    <col min="12" max="12" width="10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20" s="1" customFormat="1">
      <c r="A1" s="2" t="s">
        <v>0</v>
      </c>
      <c r="B1" s="63" t="s">
        <v>4604</v>
      </c>
    </row>
    <row r="2" spans="1:20" s="1" customFormat="1">
      <c r="A2" s="2" t="s">
        <v>1</v>
      </c>
      <c r="B2" s="9" t="s">
        <v>3591</v>
      </c>
    </row>
    <row r="3" spans="1:20" s="1" customFormat="1">
      <c r="A3" s="2" t="s">
        <v>2</v>
      </c>
      <c r="B3" s="20" t="s">
        <v>3592</v>
      </c>
    </row>
    <row r="4" spans="1:20" s="1" customFormat="1">
      <c r="A4" s="2" t="s">
        <v>3</v>
      </c>
      <c r="B4" s="64" t="s">
        <v>165</v>
      </c>
    </row>
    <row r="5" spans="1:20" s="15" customFormat="1">
      <c r="A5" s="32" t="s">
        <v>92</v>
      </c>
      <c r="B5" s="33" t="s">
        <v>46</v>
      </c>
      <c r="C5" s="33" t="s">
        <v>47</v>
      </c>
      <c r="D5" s="33" t="s">
        <v>48</v>
      </c>
      <c r="E5" s="33" t="s">
        <v>49</v>
      </c>
      <c r="F5" s="33" t="s">
        <v>68</v>
      </c>
      <c r="G5" s="33" t="s">
        <v>50</v>
      </c>
      <c r="H5" s="33" t="s">
        <v>129</v>
      </c>
      <c r="I5" s="33" t="s">
        <v>52</v>
      </c>
      <c r="J5" s="33" t="s">
        <v>155</v>
      </c>
      <c r="K5" s="33" t="s">
        <v>156</v>
      </c>
      <c r="L5" s="33" t="s">
        <v>5</v>
      </c>
      <c r="M5" s="33" t="s">
        <v>54</v>
      </c>
      <c r="N5" s="34" t="s">
        <v>151</v>
      </c>
      <c r="O5" s="13"/>
      <c r="P5" s="13"/>
      <c r="Q5" s="13"/>
      <c r="R5" s="13"/>
      <c r="S5" s="13"/>
      <c r="T5" s="13"/>
    </row>
    <row r="6" spans="1:20" s="15" customFormat="1">
      <c r="A6" s="102" t="s">
        <v>4605</v>
      </c>
      <c r="B6" s="103" t="s">
        <v>4605</v>
      </c>
      <c r="C6" s="103" t="s">
        <v>4605</v>
      </c>
      <c r="D6" s="103" t="s">
        <v>4605</v>
      </c>
      <c r="E6" s="103" t="s">
        <v>4605</v>
      </c>
      <c r="F6" s="21" t="s">
        <v>71</v>
      </c>
      <c r="G6" s="103" t="s">
        <v>4605</v>
      </c>
      <c r="H6" s="21" t="s">
        <v>7</v>
      </c>
      <c r="I6" s="21" t="s">
        <v>7</v>
      </c>
      <c r="J6" s="21" t="s">
        <v>152</v>
      </c>
      <c r="K6" s="103" t="s">
        <v>4605</v>
      </c>
      <c r="L6" s="21" t="s">
        <v>6</v>
      </c>
      <c r="M6" s="21" t="s">
        <v>7</v>
      </c>
      <c r="N6" s="29" t="s">
        <v>7</v>
      </c>
      <c r="O6" s="13"/>
      <c r="P6" s="13"/>
      <c r="Q6" s="13"/>
      <c r="R6" s="13"/>
      <c r="S6" s="13"/>
      <c r="T6" s="13"/>
    </row>
    <row r="7" spans="1:20" s="17" customFormat="1" ht="20.25">
      <c r="A7" s="104" t="s">
        <v>4605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24" t="s">
        <v>73</v>
      </c>
      <c r="N7" s="24" t="s">
        <v>74</v>
      </c>
      <c r="O7" s="13"/>
      <c r="P7" s="13"/>
      <c r="Q7" s="13"/>
      <c r="R7" s="13"/>
      <c r="S7" s="13"/>
      <c r="T7" s="13"/>
    </row>
    <row r="8" spans="1:20" s="17" customFormat="1" ht="20.25">
      <c r="A8" s="18" t="s">
        <v>130</v>
      </c>
      <c r="B8" s="105" t="s">
        <v>4605</v>
      </c>
      <c r="C8" s="105" t="s">
        <v>4605</v>
      </c>
      <c r="D8" s="105" t="s">
        <v>4605</v>
      </c>
      <c r="E8" s="105" t="s">
        <v>4605</v>
      </c>
      <c r="F8" s="105" t="s">
        <v>4605</v>
      </c>
      <c r="G8" s="105" t="s">
        <v>4605</v>
      </c>
      <c r="H8" s="105" t="s">
        <v>4605</v>
      </c>
      <c r="I8" s="105" t="s">
        <v>4605</v>
      </c>
      <c r="J8" s="53">
        <v>0</v>
      </c>
      <c r="K8" s="105" t="s">
        <v>4605</v>
      </c>
      <c r="L8" s="53">
        <v>0</v>
      </c>
      <c r="M8" s="54">
        <v>0</v>
      </c>
      <c r="N8" s="54">
        <v>0</v>
      </c>
      <c r="O8" s="13"/>
      <c r="P8" s="13"/>
      <c r="Q8" s="13"/>
      <c r="R8" s="13"/>
      <c r="S8" s="13"/>
      <c r="T8" s="13"/>
    </row>
    <row r="9" spans="1:20">
      <c r="A9" s="57" t="s">
        <v>173</v>
      </c>
      <c r="B9" s="109" t="s">
        <v>4605</v>
      </c>
      <c r="C9" s="109" t="s">
        <v>4605</v>
      </c>
      <c r="D9" s="110" t="s">
        <v>4605</v>
      </c>
      <c r="E9" s="110" t="s">
        <v>4605</v>
      </c>
      <c r="F9" s="59">
        <v>0</v>
      </c>
      <c r="G9" s="110" t="s">
        <v>4605</v>
      </c>
      <c r="H9" s="110" t="s">
        <v>4605</v>
      </c>
      <c r="I9" s="58">
        <v>0</v>
      </c>
      <c r="J9" s="59">
        <v>0</v>
      </c>
      <c r="K9" s="110" t="s">
        <v>4605</v>
      </c>
      <c r="L9" s="59">
        <v>0</v>
      </c>
      <c r="M9" s="58">
        <v>0</v>
      </c>
      <c r="N9" s="58">
        <v>0</v>
      </c>
    </row>
    <row r="10" spans="1:20">
      <c r="A10" s="57" t="s">
        <v>1942</v>
      </c>
      <c r="B10" s="109" t="s">
        <v>4605</v>
      </c>
      <c r="C10" s="109" t="s">
        <v>4605</v>
      </c>
      <c r="D10" s="110" t="s">
        <v>4605</v>
      </c>
      <c r="E10" s="110" t="s">
        <v>4605</v>
      </c>
      <c r="F10" s="59">
        <v>0</v>
      </c>
      <c r="G10" s="110" t="s">
        <v>4605</v>
      </c>
      <c r="H10" s="110" t="s">
        <v>4605</v>
      </c>
      <c r="I10" s="58">
        <v>0</v>
      </c>
      <c r="J10" s="59">
        <v>0</v>
      </c>
      <c r="K10" s="110" t="s">
        <v>4605</v>
      </c>
      <c r="L10" s="59">
        <v>0</v>
      </c>
      <c r="M10" s="58">
        <v>0</v>
      </c>
      <c r="N10" s="58">
        <v>0</v>
      </c>
    </row>
    <row r="11" spans="1:20">
      <c r="A11" t="s">
        <v>182</v>
      </c>
      <c r="B11" t="s">
        <v>182</v>
      </c>
      <c r="C11" s="109" t="s">
        <v>4605</v>
      </c>
      <c r="D11" t="s">
        <v>182</v>
      </c>
      <c r="E11" s="110" t="s">
        <v>4605</v>
      </c>
      <c r="F11" s="55">
        <v>0</v>
      </c>
      <c r="G11" t="s">
        <v>182</v>
      </c>
      <c r="H11" s="56">
        <v>0</v>
      </c>
      <c r="I11" s="56">
        <v>0</v>
      </c>
      <c r="J11" s="55">
        <v>0</v>
      </c>
      <c r="K11" s="55">
        <v>0</v>
      </c>
      <c r="L11" s="55">
        <v>0</v>
      </c>
      <c r="M11" s="56">
        <v>0</v>
      </c>
      <c r="N11" s="56">
        <v>0</v>
      </c>
    </row>
    <row r="12" spans="1:20">
      <c r="A12" s="57" t="s">
        <v>1943</v>
      </c>
      <c r="B12" s="109" t="s">
        <v>4605</v>
      </c>
      <c r="C12" s="109" t="s">
        <v>4605</v>
      </c>
      <c r="D12" s="110" t="s">
        <v>4605</v>
      </c>
      <c r="E12" s="110" t="s">
        <v>4605</v>
      </c>
      <c r="F12" s="59">
        <v>0</v>
      </c>
      <c r="G12" s="110" t="s">
        <v>4605</v>
      </c>
      <c r="H12" s="110" t="s">
        <v>4605</v>
      </c>
      <c r="I12" s="58">
        <v>0</v>
      </c>
      <c r="J12" s="59">
        <v>0</v>
      </c>
      <c r="K12" s="110" t="s">
        <v>4605</v>
      </c>
      <c r="L12" s="59">
        <v>0</v>
      </c>
      <c r="M12" s="58">
        <v>0</v>
      </c>
      <c r="N12" s="58">
        <v>0</v>
      </c>
    </row>
    <row r="13" spans="1:20">
      <c r="A13" t="s">
        <v>182</v>
      </c>
      <c r="B13" t="s">
        <v>182</v>
      </c>
      <c r="C13" s="109" t="s">
        <v>4605</v>
      </c>
      <c r="D13" t="s">
        <v>182</v>
      </c>
      <c r="E13" s="110" t="s">
        <v>4605</v>
      </c>
      <c r="F13" s="55">
        <v>0</v>
      </c>
      <c r="G13" t="s">
        <v>182</v>
      </c>
      <c r="H13" s="56">
        <v>0</v>
      </c>
      <c r="I13" s="56">
        <v>0</v>
      </c>
      <c r="J13" s="55">
        <v>0</v>
      </c>
      <c r="K13" s="55">
        <v>0</v>
      </c>
      <c r="L13" s="55">
        <v>0</v>
      </c>
      <c r="M13" s="56">
        <v>0</v>
      </c>
      <c r="N13" s="56">
        <v>0</v>
      </c>
    </row>
    <row r="14" spans="1:20">
      <c r="A14" s="57" t="s">
        <v>3504</v>
      </c>
      <c r="B14" s="109" t="s">
        <v>4605</v>
      </c>
      <c r="C14" s="109" t="s">
        <v>4605</v>
      </c>
      <c r="D14" s="110" t="s">
        <v>4605</v>
      </c>
      <c r="E14" s="110" t="s">
        <v>4605</v>
      </c>
      <c r="F14" s="59">
        <v>0</v>
      </c>
      <c r="G14" s="110" t="s">
        <v>4605</v>
      </c>
      <c r="H14" s="110" t="s">
        <v>4605</v>
      </c>
      <c r="I14" s="58">
        <v>0</v>
      </c>
      <c r="J14" s="59">
        <v>0</v>
      </c>
      <c r="K14" s="110" t="s">
        <v>4605</v>
      </c>
      <c r="L14" s="59">
        <v>0</v>
      </c>
      <c r="M14" s="58">
        <v>0</v>
      </c>
      <c r="N14" s="58">
        <v>0</v>
      </c>
    </row>
    <row r="15" spans="1:20">
      <c r="A15" t="s">
        <v>182</v>
      </c>
      <c r="B15" t="s">
        <v>182</v>
      </c>
      <c r="C15" s="109" t="s">
        <v>4605</v>
      </c>
      <c r="D15" t="s">
        <v>182</v>
      </c>
      <c r="E15" s="110" t="s">
        <v>4605</v>
      </c>
      <c r="F15" s="55">
        <v>0</v>
      </c>
      <c r="G15" t="s">
        <v>182</v>
      </c>
      <c r="H15" s="56">
        <v>0</v>
      </c>
      <c r="I15" s="56">
        <v>0</v>
      </c>
      <c r="J15" s="55">
        <v>0</v>
      </c>
      <c r="K15" s="55">
        <v>0</v>
      </c>
      <c r="L15" s="55">
        <v>0</v>
      </c>
      <c r="M15" s="56">
        <v>0</v>
      </c>
      <c r="N15" s="56">
        <v>0</v>
      </c>
    </row>
    <row r="16" spans="1:20">
      <c r="A16" s="57" t="s">
        <v>3505</v>
      </c>
      <c r="B16" s="109" t="s">
        <v>4605</v>
      </c>
      <c r="C16" s="109" t="s">
        <v>4605</v>
      </c>
      <c r="D16" s="110" t="s">
        <v>4605</v>
      </c>
      <c r="E16" s="110" t="s">
        <v>4605</v>
      </c>
      <c r="F16" s="59">
        <v>0</v>
      </c>
      <c r="G16" s="110" t="s">
        <v>4605</v>
      </c>
      <c r="H16" s="110" t="s">
        <v>4605</v>
      </c>
      <c r="I16" s="58">
        <v>0</v>
      </c>
      <c r="J16" s="59">
        <v>0</v>
      </c>
      <c r="K16" s="110" t="s">
        <v>4605</v>
      </c>
      <c r="L16" s="59">
        <v>0</v>
      </c>
      <c r="M16" s="58">
        <v>0</v>
      </c>
      <c r="N16" s="58">
        <v>0</v>
      </c>
    </row>
    <row r="17" spans="1:14">
      <c r="A17" t="s">
        <v>182</v>
      </c>
      <c r="B17" t="s">
        <v>182</v>
      </c>
      <c r="C17" s="109" t="s">
        <v>4605</v>
      </c>
      <c r="D17" t="s">
        <v>182</v>
      </c>
      <c r="E17" s="110" t="s">
        <v>4605</v>
      </c>
      <c r="F17" s="55">
        <v>0</v>
      </c>
      <c r="G17" t="s">
        <v>182</v>
      </c>
      <c r="H17" s="56">
        <v>0</v>
      </c>
      <c r="I17" s="56">
        <v>0</v>
      </c>
      <c r="J17" s="55">
        <v>0</v>
      </c>
      <c r="K17" s="55">
        <v>0</v>
      </c>
      <c r="L17" s="55">
        <v>0</v>
      </c>
      <c r="M17" s="56">
        <v>0</v>
      </c>
      <c r="N17" s="56">
        <v>0</v>
      </c>
    </row>
    <row r="18" spans="1:14">
      <c r="A18" s="57" t="s">
        <v>851</v>
      </c>
      <c r="B18" s="109" t="s">
        <v>4605</v>
      </c>
      <c r="C18" s="109" t="s">
        <v>4605</v>
      </c>
      <c r="D18" s="110" t="s">
        <v>4605</v>
      </c>
      <c r="E18" s="110" t="s">
        <v>4605</v>
      </c>
      <c r="F18" s="59">
        <v>0</v>
      </c>
      <c r="G18" s="110" t="s">
        <v>4605</v>
      </c>
      <c r="H18" s="110" t="s">
        <v>4605</v>
      </c>
      <c r="I18" s="58">
        <v>0</v>
      </c>
      <c r="J18" s="59">
        <v>0</v>
      </c>
      <c r="K18" s="110" t="s">
        <v>4605</v>
      </c>
      <c r="L18" s="59">
        <v>0</v>
      </c>
      <c r="M18" s="58">
        <v>0</v>
      </c>
      <c r="N18" s="58">
        <v>0</v>
      </c>
    </row>
    <row r="19" spans="1:14">
      <c r="A19" t="s">
        <v>182</v>
      </c>
      <c r="B19" t="s">
        <v>182</v>
      </c>
      <c r="C19" s="109" t="s">
        <v>4605</v>
      </c>
      <c r="D19" t="s">
        <v>182</v>
      </c>
      <c r="E19" s="110" t="s">
        <v>4605</v>
      </c>
      <c r="F19" s="55">
        <v>0</v>
      </c>
      <c r="G19" t="s">
        <v>182</v>
      </c>
      <c r="H19" s="56">
        <v>0</v>
      </c>
      <c r="I19" s="56">
        <v>0</v>
      </c>
      <c r="J19" s="55">
        <v>0</v>
      </c>
      <c r="K19" s="55">
        <v>0</v>
      </c>
      <c r="L19" s="55">
        <v>0</v>
      </c>
      <c r="M19" s="56">
        <v>0</v>
      </c>
      <c r="N19" s="56">
        <v>0</v>
      </c>
    </row>
    <row r="20" spans="1:14">
      <c r="A20" s="57" t="s">
        <v>204</v>
      </c>
      <c r="B20" s="109" t="s">
        <v>4605</v>
      </c>
      <c r="C20" s="109" t="s">
        <v>4605</v>
      </c>
      <c r="D20" s="110" t="s">
        <v>4605</v>
      </c>
      <c r="E20" s="110" t="s">
        <v>4605</v>
      </c>
      <c r="F20" s="59">
        <v>0</v>
      </c>
      <c r="G20" s="110" t="s">
        <v>4605</v>
      </c>
      <c r="H20" s="110" t="s">
        <v>4605</v>
      </c>
      <c r="I20" s="58">
        <v>0</v>
      </c>
      <c r="J20" s="59">
        <v>0</v>
      </c>
      <c r="K20" s="110" t="s">
        <v>4605</v>
      </c>
      <c r="L20" s="59">
        <v>0</v>
      </c>
      <c r="M20" s="58">
        <v>0</v>
      </c>
      <c r="N20" s="58">
        <v>0</v>
      </c>
    </row>
    <row r="21" spans="1:14">
      <c r="A21" t="s">
        <v>182</v>
      </c>
      <c r="B21" t="s">
        <v>182</v>
      </c>
      <c r="C21" s="109" t="s">
        <v>4605</v>
      </c>
      <c r="D21" t="s">
        <v>182</v>
      </c>
      <c r="E21" s="110" t="s">
        <v>4605</v>
      </c>
      <c r="F21" s="55">
        <v>0</v>
      </c>
      <c r="G21" t="s">
        <v>182</v>
      </c>
      <c r="H21" s="56">
        <v>0</v>
      </c>
      <c r="I21" s="56">
        <v>0</v>
      </c>
      <c r="J21" s="55">
        <v>0</v>
      </c>
      <c r="K21" s="55">
        <v>0</v>
      </c>
      <c r="L21" s="55">
        <v>0</v>
      </c>
      <c r="M21" s="56">
        <v>0</v>
      </c>
      <c r="N21" s="56">
        <v>0</v>
      </c>
    </row>
    <row r="22" spans="1:14">
      <c r="A22" t="s">
        <v>206</v>
      </c>
      <c r="B22" s="109" t="s">
        <v>4605</v>
      </c>
      <c r="C22" s="109" t="s">
        <v>4605</v>
      </c>
      <c r="D22" s="110" t="s">
        <v>4605</v>
      </c>
      <c r="E22" s="110" t="s">
        <v>4605</v>
      </c>
      <c r="F22" s="110" t="s">
        <v>4605</v>
      </c>
      <c r="G22" s="110" t="s">
        <v>4605</v>
      </c>
      <c r="H22" s="110" t="s">
        <v>4605</v>
      </c>
      <c r="I22" s="110" t="s">
        <v>4605</v>
      </c>
      <c r="J22" s="110" t="s">
        <v>4605</v>
      </c>
      <c r="K22" s="110" t="s">
        <v>4605</v>
      </c>
      <c r="L22" s="110" t="s">
        <v>4605</v>
      </c>
      <c r="M22" s="110" t="s">
        <v>4605</v>
      </c>
      <c r="N22" s="110" t="s">
        <v>4605</v>
      </c>
    </row>
    <row r="23" spans="1:14">
      <c r="A23" t="s">
        <v>320</v>
      </c>
      <c r="B23" s="109" t="s">
        <v>4605</v>
      </c>
      <c r="C23" s="109" t="s">
        <v>4605</v>
      </c>
      <c r="D23" s="110" t="s">
        <v>4605</v>
      </c>
      <c r="E23" s="110" t="s">
        <v>4605</v>
      </c>
      <c r="F23" s="110" t="s">
        <v>4605</v>
      </c>
      <c r="G23" s="110" t="s">
        <v>4605</v>
      </c>
      <c r="H23" s="110" t="s">
        <v>4605</v>
      </c>
      <c r="I23" s="110" t="s">
        <v>4605</v>
      </c>
      <c r="J23" s="110" t="s">
        <v>4605</v>
      </c>
      <c r="K23" s="110" t="s">
        <v>4605</v>
      </c>
      <c r="L23" s="110" t="s">
        <v>4605</v>
      </c>
      <c r="M23" s="110" t="s">
        <v>4605</v>
      </c>
      <c r="N23" s="110" t="s">
        <v>4605</v>
      </c>
    </row>
    <row r="24" spans="1:14">
      <c r="A24" t="s">
        <v>321</v>
      </c>
      <c r="B24" s="109" t="s">
        <v>4605</v>
      </c>
      <c r="C24" s="109" t="s">
        <v>4605</v>
      </c>
      <c r="D24" s="110" t="s">
        <v>4605</v>
      </c>
      <c r="E24" s="110" t="s">
        <v>4605</v>
      </c>
      <c r="F24" s="110" t="s">
        <v>4605</v>
      </c>
      <c r="G24" s="110" t="s">
        <v>4605</v>
      </c>
      <c r="H24" s="110" t="s">
        <v>4605</v>
      </c>
      <c r="I24" s="110" t="s">
        <v>4605</v>
      </c>
      <c r="J24" s="110" t="s">
        <v>4605</v>
      </c>
      <c r="K24" s="110" t="s">
        <v>4605</v>
      </c>
      <c r="L24" s="110" t="s">
        <v>4605</v>
      </c>
      <c r="M24" s="110" t="s">
        <v>4605</v>
      </c>
      <c r="N24" s="110" t="s">
        <v>4605</v>
      </c>
    </row>
    <row r="25" spans="1:14">
      <c r="A25" t="s">
        <v>322</v>
      </c>
      <c r="B25" s="109" t="s">
        <v>4605</v>
      </c>
      <c r="C25" s="109" t="s">
        <v>4605</v>
      </c>
      <c r="D25" s="110" t="s">
        <v>4605</v>
      </c>
      <c r="E25" s="110" t="s">
        <v>4605</v>
      </c>
      <c r="F25" s="110" t="s">
        <v>4605</v>
      </c>
      <c r="G25" s="110" t="s">
        <v>4605</v>
      </c>
      <c r="H25" s="110" t="s">
        <v>4605</v>
      </c>
      <c r="I25" s="110" t="s">
        <v>4605</v>
      </c>
      <c r="J25" s="110" t="s">
        <v>4605</v>
      </c>
      <c r="K25" s="110" t="s">
        <v>4605</v>
      </c>
      <c r="L25" s="110" t="s">
        <v>4605</v>
      </c>
      <c r="M25" s="110" t="s">
        <v>4605</v>
      </c>
      <c r="N25" s="110" t="s">
        <v>4605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6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20.28515625" style="12" customWidth="1"/>
    <col min="3" max="3" width="12" style="13" customWidth="1"/>
    <col min="4" max="4" width="28" style="13" customWidth="1"/>
    <col min="5" max="5" width="11.5703125" style="13" customWidth="1"/>
    <col min="6" max="6" width="14" style="13" customWidth="1"/>
    <col min="7" max="7" width="26.85546875" style="13" customWidth="1"/>
    <col min="8" max="8" width="23.7109375" style="13" customWidth="1"/>
    <col min="9" max="9" width="29.140625" style="15" customWidth="1"/>
    <col min="10" max="10" width="6.7109375" style="15" hidden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5" hidden="1"/>
    <col min="17" max="17" width="8" style="15" hidden="1"/>
    <col min="18" max="18" width="8.7109375" style="15" hidden="1"/>
    <col min="19" max="19" width="10" style="15" hidden="1"/>
    <col min="20" max="20" width="9.5703125" style="15" hidden="1"/>
    <col min="21" max="21" width="6.140625" style="15" hidden="1"/>
    <col min="22" max="23" width="5.7109375" style="15" hidden="1"/>
    <col min="24" max="24" width="6.85546875" style="15" hidden="1"/>
    <col min="25" max="25" width="6.42578125" style="15" hidden="1"/>
    <col min="26" max="26" width="6.7109375" style="15" hidden="1"/>
    <col min="27" max="27" width="7.28515625" style="15" hidden="1"/>
    <col min="28" max="34" width="5.7109375" style="15" hidden="1"/>
    <col min="35" max="40" width="9.140625" style="13" hidden="1"/>
    <col min="41" max="52" width="0" style="13" hidden="1"/>
    <col min="53" max="16384" width="9.140625" style="13" hidden="1"/>
  </cols>
  <sheetData>
    <row r="1" spans="1:34" s="1" customFormat="1">
      <c r="A1" s="2" t="s">
        <v>0</v>
      </c>
      <c r="B1" s="63" t="s">
        <v>4604</v>
      </c>
    </row>
    <row r="2" spans="1:34" s="1" customFormat="1">
      <c r="A2" s="2" t="s">
        <v>1</v>
      </c>
      <c r="B2" s="9" t="s">
        <v>3591</v>
      </c>
    </row>
    <row r="3" spans="1:34" s="1" customFormat="1">
      <c r="A3" s="2" t="s">
        <v>2</v>
      </c>
      <c r="B3" s="20" t="s">
        <v>3592</v>
      </c>
    </row>
    <row r="4" spans="1:34" s="1" customFormat="1">
      <c r="A4" s="2" t="s">
        <v>3</v>
      </c>
      <c r="B4" s="64" t="s">
        <v>165</v>
      </c>
    </row>
    <row r="5" spans="1:34" s="15" customFormat="1">
      <c r="A5" s="32" t="s">
        <v>92</v>
      </c>
      <c r="B5" s="35" t="s">
        <v>131</v>
      </c>
      <c r="C5" s="35" t="s">
        <v>132</v>
      </c>
      <c r="D5" s="35" t="s">
        <v>133</v>
      </c>
      <c r="E5" s="35" t="s">
        <v>50</v>
      </c>
      <c r="F5" s="35" t="s">
        <v>134</v>
      </c>
      <c r="G5" s="35" t="s">
        <v>54</v>
      </c>
      <c r="H5" s="36" t="s">
        <v>55</v>
      </c>
      <c r="I5" s="52" t="s">
        <v>149</v>
      </c>
    </row>
    <row r="6" spans="1:34" s="15" customFormat="1">
      <c r="A6" s="102" t="s">
        <v>4605</v>
      </c>
      <c r="B6" s="16" t="s">
        <v>70</v>
      </c>
      <c r="C6" s="103" t="s">
        <v>4605</v>
      </c>
      <c r="D6" s="16" t="s">
        <v>7</v>
      </c>
      <c r="E6" s="103" t="s">
        <v>4605</v>
      </c>
      <c r="F6" s="16" t="s">
        <v>150</v>
      </c>
      <c r="G6" s="21" t="s">
        <v>7</v>
      </c>
      <c r="H6" s="29" t="s">
        <v>7</v>
      </c>
      <c r="I6" s="126" t="s">
        <v>4605</v>
      </c>
    </row>
    <row r="7" spans="1:34" s="17" customFormat="1" ht="20.25">
      <c r="A7" s="104" t="s">
        <v>4605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24" t="s">
        <v>59</v>
      </c>
      <c r="H7" s="24" t="s">
        <v>60</v>
      </c>
      <c r="I7" s="24" t="s">
        <v>61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s="17" customFormat="1" ht="20.25">
      <c r="A8" s="18" t="s">
        <v>135</v>
      </c>
      <c r="B8" s="105" t="s">
        <v>4605</v>
      </c>
      <c r="C8" s="105" t="s">
        <v>4605</v>
      </c>
      <c r="D8" s="54">
        <f>D9</f>
        <v>1.1938168877814816E-2</v>
      </c>
      <c r="E8" s="105" t="s">
        <v>4605</v>
      </c>
      <c r="F8" s="53">
        <f>F9+F26</f>
        <v>299099.91659000004</v>
      </c>
      <c r="G8" s="54">
        <f>F8/$F$8</f>
        <v>1</v>
      </c>
      <c r="H8" s="54">
        <f>F8/'סכום נכסי הקרן'!$C$41</f>
        <v>1.8156763376678091E-2</v>
      </c>
      <c r="I8" s="127" t="s">
        <v>4605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>
      <c r="A9" s="57" t="s">
        <v>173</v>
      </c>
      <c r="B9" s="109" t="s">
        <v>4605</v>
      </c>
      <c r="C9" s="110" t="s">
        <v>4605</v>
      </c>
      <c r="D9" s="58">
        <f>D10*F10/F9</f>
        <v>1.1938168877814816E-2</v>
      </c>
      <c r="E9" s="121" t="s">
        <v>4605</v>
      </c>
      <c r="F9" s="59">
        <f>F10+F18</f>
        <v>299099.91659000004</v>
      </c>
      <c r="G9" s="58">
        <f t="shared" ref="G9:G30" si="0">F9/$F$8</f>
        <v>1</v>
      </c>
      <c r="H9" s="58">
        <f>F9/'סכום נכסי הקרן'!$C$41</f>
        <v>1.8156763376678091E-2</v>
      </c>
      <c r="I9" s="121" t="s">
        <v>4605</v>
      </c>
    </row>
    <row r="10" spans="1:34">
      <c r="A10" s="57" t="s">
        <v>3506</v>
      </c>
      <c r="B10" s="109" t="s">
        <v>4605</v>
      </c>
      <c r="C10" s="110" t="s">
        <v>4605</v>
      </c>
      <c r="D10" s="58">
        <f>(D11*F11+D12*F12+D13*F13+D14*F14+D15*F15+D16*F16+D17*F17)/F10</f>
        <v>3.0053820955012814E-2</v>
      </c>
      <c r="E10" s="121" t="s">
        <v>4605</v>
      </c>
      <c r="F10" s="59">
        <f>SUM(F11:F17)</f>
        <v>118810.36095</v>
      </c>
      <c r="G10" s="58">
        <f t="shared" si="0"/>
        <v>0.39722632591991919</v>
      </c>
      <c r="H10" s="58">
        <f>F10/'סכום נכסי הקרן'!$C$41</f>
        <v>7.212344406715184E-3</v>
      </c>
      <c r="I10" s="121" t="s">
        <v>4605</v>
      </c>
    </row>
    <row r="11" spans="1:34">
      <c r="A11" t="s">
        <v>3787</v>
      </c>
      <c r="B11" s="66">
        <v>45291</v>
      </c>
      <c r="C11" t="s">
        <v>3507</v>
      </c>
      <c r="D11" s="56">
        <v>4.3830761053455479E-2</v>
      </c>
      <c r="E11" t="s">
        <v>98</v>
      </c>
      <c r="F11" s="55">
        <v>16708.499630000002</v>
      </c>
      <c r="G11" s="56">
        <f t="shared" si="0"/>
        <v>5.5862602104646074E-2</v>
      </c>
      <c r="H11" s="56">
        <f>F11/'סכום נכסי הקרן'!$C$41</f>
        <v>1.0142840480195784E-3</v>
      </c>
      <c r="I11" t="s">
        <v>3508</v>
      </c>
    </row>
    <row r="12" spans="1:34">
      <c r="A12" t="s">
        <v>3788</v>
      </c>
      <c r="B12" s="66">
        <v>45107</v>
      </c>
      <c r="C12" t="s">
        <v>3507</v>
      </c>
      <c r="D12" s="56">
        <v>5.8760706517898061E-2</v>
      </c>
      <c r="E12" t="s">
        <v>98</v>
      </c>
      <c r="F12" s="55">
        <v>8038.9949999999999</v>
      </c>
      <c r="G12" s="56">
        <f t="shared" si="0"/>
        <v>2.6877289340804758E-2</v>
      </c>
      <c r="H12" s="56">
        <f>F12/'סכום נכסי הקרן'!$C$41</f>
        <v>4.8800458276750423E-4</v>
      </c>
      <c r="I12" t="s">
        <v>3790</v>
      </c>
    </row>
    <row r="13" spans="1:34">
      <c r="A13" t="s">
        <v>3791</v>
      </c>
      <c r="B13" s="66">
        <v>45291</v>
      </c>
      <c r="C13" t="s">
        <v>3789</v>
      </c>
      <c r="D13" s="56">
        <v>1.09E-2</v>
      </c>
      <c r="E13" t="s">
        <v>98</v>
      </c>
      <c r="F13" s="55">
        <v>5152.6653200000001</v>
      </c>
      <c r="G13" s="56">
        <f t="shared" si="0"/>
        <v>1.7227237569120313E-2</v>
      </c>
      <c r="H13" s="56">
        <f>F13/'סכום נכסי הקרן'!$C$41</f>
        <v>3.1279087617633658E-4</v>
      </c>
      <c r="I13" t="s">
        <v>3510</v>
      </c>
    </row>
    <row r="14" spans="1:34">
      <c r="A14" t="s">
        <v>3792</v>
      </c>
      <c r="B14" s="66">
        <v>45291</v>
      </c>
      <c r="C14" t="s">
        <v>3789</v>
      </c>
      <c r="D14" s="56">
        <v>4.7500000000000001E-2</v>
      </c>
      <c r="E14" t="s">
        <v>98</v>
      </c>
      <c r="F14" s="55">
        <v>30641.822</v>
      </c>
      <c r="G14" s="56">
        <f t="shared" si="0"/>
        <v>0.10244677547671528</v>
      </c>
      <c r="H14" s="56">
        <f>F14/'סכום נכסי הקרן'!$C$41</f>
        <v>1.8601018610343871E-3</v>
      </c>
      <c r="I14" t="s">
        <v>3793</v>
      </c>
    </row>
    <row r="15" spans="1:34">
      <c r="A15" t="s">
        <v>3794</v>
      </c>
      <c r="B15" s="66">
        <v>45291</v>
      </c>
      <c r="C15" t="s">
        <v>3789</v>
      </c>
      <c r="D15" s="56">
        <v>8.8999999999999999E-3</v>
      </c>
      <c r="E15" t="s">
        <v>98</v>
      </c>
      <c r="F15" s="55">
        <v>10605.743</v>
      </c>
      <c r="G15" s="56">
        <f t="shared" si="0"/>
        <v>3.5458863114756843E-2</v>
      </c>
      <c r="H15" s="56">
        <f>F15/'סכום נכסי הקרן'!$C$41</f>
        <v>6.4381818718065866E-4</v>
      </c>
      <c r="I15" t="s">
        <v>3795</v>
      </c>
    </row>
    <row r="16" spans="1:34">
      <c r="A16" t="s">
        <v>3796</v>
      </c>
      <c r="B16" s="66">
        <v>45291</v>
      </c>
      <c r="C16" t="s">
        <v>3789</v>
      </c>
      <c r="D16" s="56">
        <v>1.29E-2</v>
      </c>
      <c r="E16" t="s">
        <v>98</v>
      </c>
      <c r="F16" s="55">
        <v>28265.627</v>
      </c>
      <c r="G16" s="56">
        <f t="shared" si="0"/>
        <v>9.4502289810885959E-2</v>
      </c>
      <c r="H16" s="56">
        <f>F16/'סכום נכסי הקרן'!$C$41</f>
        <v>1.7158557146505133E-3</v>
      </c>
      <c r="I16" t="s">
        <v>3797</v>
      </c>
    </row>
    <row r="17" spans="1:9">
      <c r="A17" t="s">
        <v>3798</v>
      </c>
      <c r="B17" s="66">
        <v>45077</v>
      </c>
      <c r="C17" t="s">
        <v>3789</v>
      </c>
      <c r="D17" s="56">
        <v>2.0380138858811511E-2</v>
      </c>
      <c r="E17" t="s">
        <v>98</v>
      </c>
      <c r="F17" s="55">
        <v>19397.008999999998</v>
      </c>
      <c r="G17" s="56">
        <f t="shared" si="0"/>
        <v>6.4851268502989973E-2</v>
      </c>
      <c r="H17" s="56">
        <f>F17/'סכום נכסי הקרן'!$C$41</f>
        <v>1.1774891368862058E-3</v>
      </c>
      <c r="I17" t="s">
        <v>3799</v>
      </c>
    </row>
    <row r="18" spans="1:9">
      <c r="A18" s="57" t="s">
        <v>3509</v>
      </c>
      <c r="B18" s="109" t="s">
        <v>4605</v>
      </c>
      <c r="C18" s="110" t="s">
        <v>4605</v>
      </c>
      <c r="D18" s="58">
        <v>0</v>
      </c>
      <c r="E18" s="121" t="s">
        <v>4605</v>
      </c>
      <c r="F18" s="59">
        <f>SUM(F19:F25)</f>
        <v>180289.55564000004</v>
      </c>
      <c r="G18" s="58">
        <f t="shared" si="0"/>
        <v>0.60277367408008076</v>
      </c>
      <c r="H18" s="58">
        <f>F18/'סכום נכסי הקרן'!$C$41</f>
        <v>1.0944418969962908E-2</v>
      </c>
      <c r="I18" s="121" t="s">
        <v>4605</v>
      </c>
    </row>
    <row r="19" spans="1:9">
      <c r="A19" t="s">
        <v>3800</v>
      </c>
      <c r="B19" s="66">
        <v>45291</v>
      </c>
      <c r="C19" t="s">
        <v>108</v>
      </c>
      <c r="D19" s="56">
        <v>0</v>
      </c>
      <c r="E19" t="s">
        <v>98</v>
      </c>
      <c r="F19" s="55">
        <v>29676.35</v>
      </c>
      <c r="G19" s="56">
        <f t="shared" si="0"/>
        <v>9.9218850805230158E-2</v>
      </c>
      <c r="H19" s="56">
        <f>F19/'סכום נכסי הקרן'!$C$41</f>
        <v>1.8014931965764905E-3</v>
      </c>
      <c r="I19" t="s">
        <v>3801</v>
      </c>
    </row>
    <row r="20" spans="1:9">
      <c r="A20" t="s">
        <v>3802</v>
      </c>
      <c r="B20" s="66">
        <v>45291</v>
      </c>
      <c r="C20" t="s">
        <v>108</v>
      </c>
      <c r="D20" s="56">
        <v>0</v>
      </c>
      <c r="E20" t="s">
        <v>98</v>
      </c>
      <c r="F20" s="55">
        <v>85445.084310000006</v>
      </c>
      <c r="G20" s="56">
        <f t="shared" si="0"/>
        <v>0.28567404927473233</v>
      </c>
      <c r="H20" s="56">
        <f>F20/'סכום נכסי הקרן'!$C$41</f>
        <v>5.1869161155387927E-3</v>
      </c>
      <c r="I20" t="s">
        <v>3803</v>
      </c>
    </row>
    <row r="21" spans="1:9">
      <c r="A21" t="s">
        <v>3804</v>
      </c>
      <c r="B21" s="66">
        <v>45291</v>
      </c>
      <c r="C21" t="s">
        <v>108</v>
      </c>
      <c r="D21" s="56">
        <v>0</v>
      </c>
      <c r="E21" t="s">
        <v>98</v>
      </c>
      <c r="F21" s="55">
        <v>35377.406999999999</v>
      </c>
      <c r="G21" s="56">
        <f t="shared" si="0"/>
        <v>0.11827956157037187</v>
      </c>
      <c r="H21" s="56">
        <f>F21/'סכום נכסי הקרן'!$C$41</f>
        <v>2.1475740117304692E-3</v>
      </c>
      <c r="I21" t="s">
        <v>3805</v>
      </c>
    </row>
    <row r="22" spans="1:9">
      <c r="A22" t="s">
        <v>3806</v>
      </c>
      <c r="B22" s="66">
        <v>44377</v>
      </c>
      <c r="C22" t="s">
        <v>108</v>
      </c>
      <c r="D22" s="56">
        <v>0</v>
      </c>
      <c r="E22" t="s">
        <v>98</v>
      </c>
      <c r="F22" s="55">
        <v>1806.05593</v>
      </c>
      <c r="G22" s="56">
        <f t="shared" si="0"/>
        <v>6.0383030212465888E-3</v>
      </c>
      <c r="H22" s="56">
        <f>F22/'סכום נכסי הקרן'!$C$41</f>
        <v>1.0963603915345474E-4</v>
      </c>
      <c r="I22" t="s">
        <v>3807</v>
      </c>
    </row>
    <row r="23" spans="1:9">
      <c r="A23" t="s">
        <v>3808</v>
      </c>
      <c r="B23" s="66">
        <v>44377</v>
      </c>
      <c r="C23" t="s">
        <v>108</v>
      </c>
      <c r="D23" s="56">
        <v>0</v>
      </c>
      <c r="E23" t="s">
        <v>98</v>
      </c>
      <c r="F23" s="55">
        <v>2464.7293999999997</v>
      </c>
      <c r="G23" s="56">
        <f t="shared" si="0"/>
        <v>8.2404884230663274E-3</v>
      </c>
      <c r="H23" s="56">
        <f>F23/'סכום נכסי הקרן'!$C$41</f>
        <v>1.496205984058705E-4</v>
      </c>
      <c r="I23" t="s">
        <v>3807</v>
      </c>
    </row>
    <row r="24" spans="1:9">
      <c r="A24" t="s">
        <v>3809</v>
      </c>
      <c r="B24" s="66">
        <v>44834</v>
      </c>
      <c r="C24" t="s">
        <v>108</v>
      </c>
      <c r="D24" s="56">
        <v>0</v>
      </c>
      <c r="E24" t="s">
        <v>98</v>
      </c>
      <c r="F24" s="55">
        <v>3577.85</v>
      </c>
      <c r="G24" s="56">
        <f t="shared" si="0"/>
        <v>1.1962056161000012E-2</v>
      </c>
      <c r="H24" s="56">
        <f>F24/'סכום נכסי הקרן'!$C$41</f>
        <v>2.1719222321381156E-4</v>
      </c>
      <c r="I24" t="s">
        <v>3810</v>
      </c>
    </row>
    <row r="25" spans="1:9">
      <c r="A25" t="s">
        <v>3811</v>
      </c>
      <c r="B25" s="66">
        <v>45230</v>
      </c>
      <c r="C25" t="s">
        <v>108</v>
      </c>
      <c r="D25" s="56">
        <v>0</v>
      </c>
      <c r="E25" t="s">
        <v>98</v>
      </c>
      <c r="F25" s="55">
        <v>21942.079000000002</v>
      </c>
      <c r="G25" s="56">
        <f t="shared" si="0"/>
        <v>7.3360364824433394E-2</v>
      </c>
      <c r="H25" s="56">
        <f>F25/'סכום נכסי הקרן'!$C$41</f>
        <v>1.331986785344016E-3</v>
      </c>
      <c r="I25" t="s">
        <v>3812</v>
      </c>
    </row>
    <row r="26" spans="1:9">
      <c r="A26" s="57" t="s">
        <v>204</v>
      </c>
      <c r="B26" s="109" t="s">
        <v>4605</v>
      </c>
      <c r="C26" s="110" t="s">
        <v>4605</v>
      </c>
      <c r="D26" s="58">
        <v>0</v>
      </c>
      <c r="E26" s="121" t="s">
        <v>4605</v>
      </c>
      <c r="F26" s="59">
        <v>0</v>
      </c>
      <c r="G26" s="58">
        <f t="shared" si="0"/>
        <v>0</v>
      </c>
      <c r="H26" s="58">
        <f>F26/'סכום נכסי הקרן'!$C$41</f>
        <v>0</v>
      </c>
      <c r="I26" s="121" t="s">
        <v>4605</v>
      </c>
    </row>
    <row r="27" spans="1:9">
      <c r="A27" s="57" t="s">
        <v>3506</v>
      </c>
      <c r="B27" s="109" t="s">
        <v>4605</v>
      </c>
      <c r="C27" s="110" t="s">
        <v>4605</v>
      </c>
      <c r="D27" s="58">
        <v>0</v>
      </c>
      <c r="E27" s="121" t="s">
        <v>4605</v>
      </c>
      <c r="F27" s="59">
        <v>0</v>
      </c>
      <c r="G27" s="58">
        <f t="shared" si="0"/>
        <v>0</v>
      </c>
      <c r="H27" s="58">
        <f>F27/'סכום נכסי הקרן'!$C$41</f>
        <v>0</v>
      </c>
      <c r="I27" s="121" t="s">
        <v>4605</v>
      </c>
    </row>
    <row r="28" spans="1:9">
      <c r="A28" t="s">
        <v>182</v>
      </c>
      <c r="B28" s="109" t="s">
        <v>4605</v>
      </c>
      <c r="C28" s="110" t="s">
        <v>4605</v>
      </c>
      <c r="D28" s="56">
        <v>0</v>
      </c>
      <c r="E28" t="s">
        <v>182</v>
      </c>
      <c r="F28" s="55">
        <v>0</v>
      </c>
      <c r="G28" s="56">
        <f t="shared" si="0"/>
        <v>0</v>
      </c>
      <c r="H28" s="56">
        <f>F28/'סכום נכסי הקרן'!$C$41</f>
        <v>0</v>
      </c>
      <c r="I28" s="121" t="s">
        <v>4605</v>
      </c>
    </row>
    <row r="29" spans="1:9">
      <c r="A29" s="57" t="s">
        <v>3509</v>
      </c>
      <c r="B29" s="109" t="s">
        <v>4605</v>
      </c>
      <c r="C29" s="110" t="s">
        <v>4605</v>
      </c>
      <c r="D29" s="58">
        <v>0</v>
      </c>
      <c r="E29" s="121" t="s">
        <v>4605</v>
      </c>
      <c r="F29" s="59">
        <v>0</v>
      </c>
      <c r="G29" s="58">
        <f t="shared" si="0"/>
        <v>0</v>
      </c>
      <c r="H29" s="58">
        <f>F29/'סכום נכסי הקרן'!$C$41</f>
        <v>0</v>
      </c>
      <c r="I29" s="121" t="s">
        <v>4605</v>
      </c>
    </row>
    <row r="30" spans="1:9">
      <c r="A30" t="s">
        <v>182</v>
      </c>
      <c r="B30" s="109" t="s">
        <v>4605</v>
      </c>
      <c r="C30" s="110" t="s">
        <v>4605</v>
      </c>
      <c r="D30" s="56">
        <v>0</v>
      </c>
      <c r="E30" t="s">
        <v>182</v>
      </c>
      <c r="F30" s="55">
        <v>0</v>
      </c>
      <c r="G30" s="56">
        <f t="shared" si="0"/>
        <v>0</v>
      </c>
      <c r="H30" s="56">
        <f>F30/'סכום נכסי הקרן'!$C$41</f>
        <v>0</v>
      </c>
      <c r="I30" s="121" t="s">
        <v>4605</v>
      </c>
    </row>
    <row r="31" spans="1:9" hidden="1">
      <c r="E31" s="15"/>
      <c r="F31" s="15"/>
      <c r="G31" s="15"/>
    </row>
    <row r="32" spans="1:9" hidden="1">
      <c r="E32" s="15"/>
      <c r="F32" s="15"/>
      <c r="G32" s="15"/>
    </row>
    <row r="33" spans="5:7" hidden="1">
      <c r="E33" s="15"/>
      <c r="F33" s="15"/>
      <c r="G33" s="15"/>
    </row>
    <row r="34" spans="5:7" hidden="1">
      <c r="E34" s="15"/>
      <c r="F34" s="15"/>
      <c r="G34" s="15"/>
    </row>
    <row r="35" spans="5:7" hidden="1">
      <c r="E35" s="15"/>
      <c r="F35" s="15"/>
      <c r="G35" s="15"/>
    </row>
    <row r="36" spans="5:7" hidden="1">
      <c r="E36" s="15"/>
      <c r="F36" s="15"/>
      <c r="G36" s="15"/>
    </row>
    <row r="37" spans="5:7" hidden="1">
      <c r="E37" s="15"/>
      <c r="F37" s="15"/>
      <c r="G37" s="15"/>
    </row>
    <row r="38" spans="5:7" hidden="1">
      <c r="E38" s="15"/>
      <c r="F38" s="15"/>
      <c r="G38" s="15"/>
    </row>
    <row r="39" spans="5:7" hidden="1">
      <c r="E39" s="15"/>
      <c r="F39" s="15"/>
      <c r="G39" s="15"/>
    </row>
    <row r="40" spans="5:7" hidden="1">
      <c r="E40" s="15"/>
      <c r="F40" s="15"/>
      <c r="G40" s="15"/>
    </row>
    <row r="41" spans="5:7" hidden="1">
      <c r="E41" s="15"/>
      <c r="F41" s="15"/>
      <c r="G41" s="15"/>
    </row>
    <row r="42" spans="5:7" hidden="1">
      <c r="E42" s="15"/>
      <c r="F42" s="15"/>
      <c r="G42" s="15"/>
    </row>
    <row r="43" spans="5:7" hidden="1">
      <c r="E43" s="15"/>
      <c r="F43" s="15"/>
      <c r="G43" s="15"/>
    </row>
    <row r="44" spans="5:7" hidden="1">
      <c r="E44" s="15"/>
      <c r="F44" s="15"/>
      <c r="G44" s="15"/>
    </row>
    <row r="45" spans="5:7" hidden="1">
      <c r="E45" s="15"/>
      <c r="F45" s="15"/>
      <c r="G45" s="15"/>
    </row>
    <row r="46" spans="5:7" hidden="1">
      <c r="E46" s="15"/>
      <c r="F46" s="15"/>
      <c r="G46" s="15"/>
    </row>
    <row r="47" spans="5:7" hidden="1">
      <c r="E47" s="15"/>
      <c r="F47" s="15"/>
      <c r="G47" s="15"/>
    </row>
    <row r="48" spans="5:7" hidden="1">
      <c r="E48" s="15"/>
      <c r="F48" s="15"/>
      <c r="G48" s="15"/>
    </row>
    <row r="49" spans="5:7" hidden="1">
      <c r="E49" s="15"/>
      <c r="F49" s="15"/>
      <c r="G49" s="15"/>
    </row>
    <row r="50" spans="5:7" hidden="1">
      <c r="E50" s="15"/>
      <c r="F50" s="15"/>
      <c r="G50" s="15"/>
    </row>
    <row r="51" spans="5:7" hidden="1">
      <c r="E51" s="15"/>
      <c r="F51" s="15"/>
      <c r="G51" s="15"/>
    </row>
    <row r="52" spans="5:7" hidden="1">
      <c r="E52" s="15"/>
      <c r="F52" s="15"/>
      <c r="G52" s="15"/>
    </row>
    <row r="53" spans="5:7" hidden="1">
      <c r="E53" s="15"/>
      <c r="F53" s="15"/>
      <c r="G53" s="15"/>
    </row>
    <row r="54" spans="5:7" hidden="1">
      <c r="E54" s="15"/>
      <c r="F54" s="15"/>
      <c r="G54" s="15"/>
    </row>
    <row r="55" spans="5:7" hidden="1">
      <c r="E55" s="15"/>
      <c r="F55" s="15"/>
      <c r="G55" s="15"/>
    </row>
    <row r="56" spans="5:7" hidden="1">
      <c r="E56" s="15"/>
      <c r="F56" s="15"/>
      <c r="G56" s="15"/>
    </row>
    <row r="57" spans="5:7" hidden="1">
      <c r="E57" s="15"/>
      <c r="F57" s="15"/>
      <c r="G57" s="15"/>
    </row>
    <row r="58" spans="5:7" hidden="1">
      <c r="E58" s="15"/>
      <c r="F58" s="15"/>
      <c r="G58" s="15"/>
    </row>
    <row r="59" spans="5:7" hidden="1">
      <c r="E59" s="15"/>
      <c r="F59" s="15"/>
      <c r="G59" s="15"/>
    </row>
    <row r="60" spans="5:7" hidden="1">
      <c r="E60" s="15"/>
      <c r="F60" s="15"/>
      <c r="G60" s="15"/>
    </row>
    <row r="61" spans="5:7" hidden="1">
      <c r="E61" s="15"/>
      <c r="F61" s="15"/>
      <c r="G61" s="15"/>
    </row>
    <row r="62" spans="5:7" hidden="1">
      <c r="E62" s="15"/>
      <c r="F62" s="15"/>
      <c r="G62" s="15"/>
    </row>
    <row r="63" spans="5:7" hidden="1">
      <c r="E63" s="15"/>
      <c r="F63" s="15"/>
      <c r="G63" s="15"/>
    </row>
    <row r="64" spans="5:7" hidden="1">
      <c r="E64" s="15"/>
      <c r="F64" s="15"/>
      <c r="G64" s="15"/>
    </row>
    <row r="65" spans="5:7" hidden="1">
      <c r="E65" s="15"/>
      <c r="F65" s="15"/>
      <c r="G65" s="15"/>
    </row>
    <row r="66" spans="5:7" hidden="1">
      <c r="E66" s="15"/>
      <c r="F66" s="15"/>
      <c r="G66" s="15"/>
    </row>
    <row r="67" spans="5:7" hidden="1">
      <c r="E67" s="15"/>
      <c r="F67" s="15"/>
      <c r="G67" s="15"/>
    </row>
    <row r="68" spans="5:7" hidden="1">
      <c r="E68" s="15"/>
      <c r="F68" s="15"/>
      <c r="G68" s="15"/>
    </row>
    <row r="69" spans="5:7" hidden="1">
      <c r="E69" s="15"/>
      <c r="F69" s="15"/>
      <c r="G69" s="15"/>
    </row>
    <row r="70" spans="5:7" hidden="1">
      <c r="E70" s="15"/>
      <c r="F70" s="15"/>
      <c r="G70" s="15"/>
    </row>
    <row r="71" spans="5:7" hidden="1">
      <c r="E71" s="15"/>
      <c r="F71" s="15"/>
      <c r="G71" s="15"/>
    </row>
    <row r="72" spans="5:7" hidden="1">
      <c r="E72" s="15"/>
      <c r="F72" s="15"/>
      <c r="G72" s="15"/>
    </row>
    <row r="73" spans="5:7" hidden="1">
      <c r="E73" s="15"/>
      <c r="F73" s="15"/>
      <c r="G73" s="15"/>
    </row>
    <row r="74" spans="5:7" hidden="1">
      <c r="E74" s="15"/>
      <c r="F74" s="15"/>
      <c r="G74" s="15"/>
    </row>
    <row r="75" spans="5:7" hidden="1">
      <c r="E75" s="15"/>
      <c r="F75" s="15"/>
      <c r="G75" s="15"/>
    </row>
    <row r="76" spans="5:7" hidden="1">
      <c r="E76" s="15"/>
      <c r="F76" s="15"/>
      <c r="G76" s="15"/>
    </row>
    <row r="77" spans="5:7" hidden="1">
      <c r="E77" s="15"/>
      <c r="F77" s="15"/>
      <c r="G77" s="15"/>
    </row>
    <row r="78" spans="5:7" hidden="1">
      <c r="E78" s="15"/>
      <c r="F78" s="15"/>
      <c r="G78" s="15"/>
    </row>
    <row r="79" spans="5:7" hidden="1">
      <c r="E79" s="15"/>
      <c r="F79" s="15"/>
      <c r="G79" s="15"/>
    </row>
    <row r="80" spans="5:7" hidden="1">
      <c r="E80" s="15"/>
      <c r="F80" s="15"/>
      <c r="G80" s="15"/>
    </row>
    <row r="81" spans="5:7" hidden="1">
      <c r="E81" s="15"/>
      <c r="F81" s="15"/>
      <c r="G81" s="15"/>
    </row>
    <row r="82" spans="5:7" hidden="1">
      <c r="E82" s="15"/>
      <c r="F82" s="15"/>
      <c r="G82" s="15"/>
    </row>
    <row r="83" spans="5:7" hidden="1">
      <c r="E83" s="15"/>
      <c r="F83" s="15"/>
      <c r="G83" s="15"/>
    </row>
    <row r="84" spans="5:7" hidden="1">
      <c r="E84" s="15"/>
      <c r="F84" s="15"/>
      <c r="G84" s="15"/>
    </row>
    <row r="85" spans="5:7" hidden="1">
      <c r="E85" s="15"/>
      <c r="F85" s="15"/>
      <c r="G85" s="15"/>
    </row>
    <row r="86" spans="5:7" hidden="1">
      <c r="E86" s="15"/>
      <c r="F86" s="15"/>
      <c r="G86" s="15"/>
    </row>
    <row r="87" spans="5:7" hidden="1">
      <c r="E87" s="15"/>
      <c r="F87" s="15"/>
      <c r="G87" s="15"/>
    </row>
    <row r="88" spans="5:7" hidden="1">
      <c r="E88" s="15"/>
      <c r="F88" s="15"/>
      <c r="G88" s="15"/>
    </row>
    <row r="89" spans="5:7" hidden="1">
      <c r="E89" s="15"/>
      <c r="F89" s="15"/>
      <c r="G89" s="15"/>
    </row>
    <row r="90" spans="5:7" hidden="1">
      <c r="E90" s="15"/>
      <c r="F90" s="15"/>
      <c r="G90" s="15"/>
    </row>
    <row r="91" spans="5:7" hidden="1">
      <c r="E91" s="15"/>
      <c r="F91" s="15"/>
      <c r="G91" s="15"/>
    </row>
    <row r="92" spans="5:7" hidden="1">
      <c r="E92" s="15"/>
      <c r="F92" s="15"/>
      <c r="G92" s="15"/>
    </row>
    <row r="93" spans="5:7" hidden="1">
      <c r="E93" s="15"/>
      <c r="F93" s="15"/>
      <c r="G93" s="15"/>
    </row>
    <row r="94" spans="5:7" hidden="1">
      <c r="E94" s="15"/>
      <c r="F94" s="15"/>
      <c r="G94" s="15"/>
    </row>
    <row r="95" spans="5:7" hidden="1">
      <c r="E95" s="15"/>
      <c r="F95" s="15"/>
      <c r="G95" s="15"/>
    </row>
    <row r="96" spans="5:7" hidden="1">
      <c r="E96" s="15"/>
      <c r="F96" s="15"/>
      <c r="G96" s="15"/>
    </row>
    <row r="97" spans="5:7" hidden="1">
      <c r="E97" s="15"/>
      <c r="F97" s="15"/>
      <c r="G97" s="15"/>
    </row>
    <row r="98" spans="5:7" hidden="1">
      <c r="E98" s="15"/>
      <c r="F98" s="15"/>
      <c r="G98" s="15"/>
    </row>
    <row r="99" spans="5:7" hidden="1">
      <c r="E99" s="15"/>
      <c r="F99" s="15"/>
      <c r="G99" s="15"/>
    </row>
    <row r="100" spans="5:7" hidden="1">
      <c r="E100" s="15"/>
      <c r="F100" s="15"/>
      <c r="G100" s="15"/>
    </row>
    <row r="101" spans="5:7" hidden="1">
      <c r="E101" s="15"/>
      <c r="F101" s="15"/>
      <c r="G101" s="15"/>
    </row>
    <row r="102" spans="5:7" hidden="1">
      <c r="E102" s="15"/>
      <c r="F102" s="15"/>
      <c r="G102" s="15"/>
    </row>
    <row r="103" spans="5:7" hidden="1">
      <c r="E103" s="15"/>
      <c r="F103" s="15"/>
      <c r="G103" s="15"/>
    </row>
    <row r="104" spans="5:7" hidden="1">
      <c r="E104" s="15"/>
      <c r="F104" s="15"/>
      <c r="G104" s="15"/>
    </row>
    <row r="105" spans="5:7" hidden="1">
      <c r="E105" s="15"/>
      <c r="F105" s="15"/>
      <c r="G105" s="15"/>
    </row>
    <row r="106" spans="5:7" hidden="1">
      <c r="E106" s="15"/>
      <c r="F106" s="15"/>
      <c r="G106" s="15"/>
    </row>
    <row r="107" spans="5:7" hidden="1">
      <c r="E107" s="15"/>
      <c r="F107" s="15"/>
      <c r="G107" s="15"/>
    </row>
    <row r="108" spans="5:7" hidden="1">
      <c r="E108" s="15"/>
      <c r="F108" s="15"/>
      <c r="G108" s="15"/>
    </row>
    <row r="109" spans="5:7" hidden="1">
      <c r="E109" s="15"/>
      <c r="F109" s="15"/>
      <c r="G109" s="15"/>
    </row>
    <row r="110" spans="5:7" hidden="1">
      <c r="E110" s="15"/>
      <c r="F110" s="15"/>
      <c r="G110" s="15"/>
    </row>
    <row r="111" spans="5:7" hidden="1">
      <c r="E111" s="15"/>
      <c r="F111" s="15"/>
      <c r="G111" s="15"/>
    </row>
    <row r="112" spans="5:7" hidden="1">
      <c r="E112" s="15"/>
      <c r="F112" s="15"/>
      <c r="G112" s="15"/>
    </row>
    <row r="113" spans="5:7" hidden="1">
      <c r="E113" s="15"/>
      <c r="F113" s="15"/>
      <c r="G113" s="15"/>
    </row>
    <row r="114" spans="5:7" hidden="1">
      <c r="E114" s="15"/>
      <c r="F114" s="15"/>
      <c r="G114" s="15"/>
    </row>
    <row r="115" spans="5:7" hidden="1">
      <c r="E115" s="15"/>
      <c r="F115" s="15"/>
      <c r="G115" s="15"/>
    </row>
    <row r="116" spans="5:7" hidden="1">
      <c r="E116" s="15"/>
      <c r="F116" s="15"/>
      <c r="G116" s="15"/>
    </row>
    <row r="117" spans="5:7" hidden="1">
      <c r="E117" s="15"/>
      <c r="F117" s="15"/>
      <c r="G117" s="15"/>
    </row>
    <row r="118" spans="5:7" hidden="1">
      <c r="E118" s="15"/>
      <c r="F118" s="15"/>
      <c r="G118" s="15"/>
    </row>
    <row r="119" spans="5:7" hidden="1">
      <c r="E119" s="15"/>
      <c r="F119" s="15"/>
      <c r="G119" s="15"/>
    </row>
    <row r="120" spans="5:7" hidden="1">
      <c r="E120" s="15"/>
      <c r="F120" s="15"/>
      <c r="G120" s="15"/>
    </row>
    <row r="121" spans="5:7" hidden="1">
      <c r="E121" s="15"/>
      <c r="F121" s="15"/>
      <c r="G121" s="15"/>
    </row>
    <row r="122" spans="5:7" hidden="1">
      <c r="E122" s="15"/>
      <c r="F122" s="15"/>
      <c r="G122" s="15"/>
    </row>
    <row r="123" spans="5:7" hidden="1">
      <c r="E123" s="15"/>
      <c r="F123" s="15"/>
      <c r="G123" s="15"/>
    </row>
    <row r="124" spans="5:7" hidden="1">
      <c r="E124" s="15"/>
      <c r="F124" s="15"/>
      <c r="G124" s="15"/>
    </row>
    <row r="125" spans="5:7" hidden="1">
      <c r="E125" s="15"/>
      <c r="F125" s="15"/>
      <c r="G125" s="15"/>
    </row>
    <row r="126" spans="5:7" hidden="1">
      <c r="E126" s="15"/>
      <c r="F126" s="15"/>
      <c r="G126" s="15"/>
    </row>
    <row r="127" spans="5:7" hidden="1">
      <c r="E127" s="15"/>
      <c r="F127" s="15"/>
      <c r="G127" s="15"/>
    </row>
    <row r="128" spans="5:7" hidden="1">
      <c r="E128" s="15"/>
      <c r="F128" s="15"/>
      <c r="G128" s="15"/>
    </row>
    <row r="129" spans="5:7" hidden="1">
      <c r="E129" s="15"/>
      <c r="F129" s="15"/>
      <c r="G129" s="15"/>
    </row>
    <row r="130" spans="5:7" hidden="1">
      <c r="E130" s="15"/>
      <c r="F130" s="15"/>
      <c r="G130" s="15"/>
    </row>
    <row r="131" spans="5:7" hidden="1">
      <c r="E131" s="15"/>
      <c r="F131" s="15"/>
      <c r="G131" s="15"/>
    </row>
    <row r="132" spans="5:7" hidden="1">
      <c r="E132" s="15"/>
      <c r="F132" s="15"/>
      <c r="G132" s="15"/>
    </row>
    <row r="133" spans="5:7" hidden="1">
      <c r="E133" s="15"/>
      <c r="F133" s="15"/>
      <c r="G133" s="15"/>
    </row>
    <row r="134" spans="5:7" hidden="1">
      <c r="E134" s="15"/>
      <c r="F134" s="15"/>
      <c r="G134" s="15"/>
    </row>
    <row r="135" spans="5:7" hidden="1">
      <c r="E135" s="15"/>
      <c r="F135" s="15"/>
      <c r="G135" s="15"/>
    </row>
    <row r="136" spans="5:7" hidden="1">
      <c r="E136" s="15"/>
      <c r="F136" s="15"/>
      <c r="G136" s="15"/>
    </row>
    <row r="137" spans="5:7" hidden="1">
      <c r="E137" s="15"/>
      <c r="F137" s="15"/>
      <c r="G137" s="15"/>
    </row>
    <row r="138" spans="5:7" hidden="1">
      <c r="E138" s="15"/>
      <c r="F138" s="15"/>
      <c r="G138" s="15"/>
    </row>
    <row r="139" spans="5:7" hidden="1">
      <c r="E139" s="15"/>
      <c r="F139" s="15"/>
      <c r="G139" s="15"/>
    </row>
    <row r="140" spans="5:7" hidden="1">
      <c r="E140" s="15"/>
      <c r="F140" s="15"/>
      <c r="G140" s="15"/>
    </row>
    <row r="141" spans="5:7" hidden="1">
      <c r="E141" s="15"/>
      <c r="F141" s="15"/>
      <c r="G141" s="15"/>
    </row>
    <row r="142" spans="5:7" hidden="1">
      <c r="E142" s="15"/>
      <c r="F142" s="15"/>
      <c r="G142" s="15"/>
    </row>
    <row r="143" spans="5:7" hidden="1">
      <c r="E143" s="15"/>
      <c r="F143" s="15"/>
      <c r="G143" s="15"/>
    </row>
    <row r="144" spans="5:7" hidden="1">
      <c r="E144" s="15"/>
      <c r="F144" s="15"/>
      <c r="G144" s="15"/>
    </row>
    <row r="145" spans="5:7" hidden="1">
      <c r="E145" s="15"/>
      <c r="F145" s="15"/>
      <c r="G145" s="15"/>
    </row>
    <row r="146" spans="5:7" hidden="1">
      <c r="E146" s="15"/>
      <c r="F146" s="15"/>
      <c r="G146" s="15"/>
    </row>
    <row r="147" spans="5:7" hidden="1">
      <c r="E147" s="15"/>
      <c r="F147" s="15"/>
      <c r="G147" s="15"/>
    </row>
    <row r="148" spans="5:7" hidden="1">
      <c r="E148" s="15"/>
      <c r="F148" s="15"/>
      <c r="G148" s="15"/>
    </row>
    <row r="149" spans="5:7" hidden="1">
      <c r="E149" s="15"/>
      <c r="F149" s="15"/>
      <c r="G149" s="15"/>
    </row>
    <row r="150" spans="5:7" hidden="1">
      <c r="E150" s="15"/>
      <c r="F150" s="15"/>
      <c r="G150" s="15"/>
    </row>
    <row r="151" spans="5:7" hidden="1">
      <c r="E151" s="15"/>
      <c r="F151" s="15"/>
      <c r="G151" s="15"/>
    </row>
    <row r="152" spans="5:7" hidden="1">
      <c r="E152" s="15"/>
      <c r="F152" s="15"/>
      <c r="G152" s="15"/>
    </row>
    <row r="153" spans="5:7" hidden="1">
      <c r="E153" s="15"/>
      <c r="F153" s="15"/>
      <c r="G153" s="15"/>
    </row>
    <row r="154" spans="5:7" hidden="1">
      <c r="E154" s="15"/>
      <c r="F154" s="15"/>
      <c r="G154" s="15"/>
    </row>
    <row r="155" spans="5:7" hidden="1">
      <c r="E155" s="15"/>
      <c r="F155" s="15"/>
      <c r="G155" s="15"/>
    </row>
    <row r="156" spans="5:7" hidden="1">
      <c r="E156" s="15"/>
      <c r="F156" s="15"/>
      <c r="G156" s="15"/>
    </row>
    <row r="157" spans="5:7" hidden="1">
      <c r="E157" s="15"/>
      <c r="F157" s="15"/>
      <c r="G157" s="15"/>
    </row>
    <row r="158" spans="5:7" hidden="1">
      <c r="E158" s="15"/>
      <c r="F158" s="15"/>
      <c r="G158" s="15"/>
    </row>
    <row r="159" spans="5:7" hidden="1">
      <c r="E159" s="15"/>
      <c r="F159" s="15"/>
      <c r="G159" s="15"/>
    </row>
    <row r="160" spans="5:7" hidden="1">
      <c r="E160" s="15"/>
      <c r="F160" s="15"/>
      <c r="G160" s="15"/>
    </row>
    <row r="161" spans="5:7" hidden="1">
      <c r="E161" s="15"/>
      <c r="F161" s="15"/>
      <c r="G161" s="15"/>
    </row>
    <row r="162" spans="5:7" hidden="1">
      <c r="E162" s="15"/>
      <c r="F162" s="15"/>
      <c r="G162" s="15"/>
    </row>
    <row r="163" spans="5:7" hidden="1">
      <c r="E163" s="15"/>
      <c r="F163" s="15"/>
      <c r="G163" s="15"/>
    </row>
    <row r="164" spans="5:7" hidden="1">
      <c r="E164" s="15"/>
      <c r="F164" s="15"/>
      <c r="G164" s="15"/>
    </row>
    <row r="165" spans="5:7" hidden="1">
      <c r="E165" s="15"/>
      <c r="F165" s="15"/>
      <c r="G165" s="15"/>
    </row>
    <row r="166" spans="5:7" hidden="1">
      <c r="E166" s="15"/>
      <c r="F166" s="15"/>
      <c r="G166" s="15"/>
    </row>
    <row r="167" spans="5:7" hidden="1">
      <c r="E167" s="15"/>
      <c r="F167" s="15"/>
      <c r="G167" s="15"/>
    </row>
    <row r="168" spans="5:7" hidden="1">
      <c r="E168" s="15"/>
      <c r="F168" s="15"/>
      <c r="G168" s="15"/>
    </row>
    <row r="169" spans="5:7" hidden="1">
      <c r="E169" s="15"/>
      <c r="F169" s="15"/>
      <c r="G169" s="15"/>
    </row>
    <row r="170" spans="5:7" hidden="1">
      <c r="E170" s="15"/>
      <c r="F170" s="15"/>
      <c r="G170" s="15"/>
    </row>
    <row r="171" spans="5:7" hidden="1">
      <c r="E171" s="15"/>
      <c r="F171" s="15"/>
      <c r="G171" s="15"/>
    </row>
    <row r="172" spans="5:7" hidden="1">
      <c r="E172" s="15"/>
      <c r="F172" s="15"/>
      <c r="G172" s="15"/>
    </row>
    <row r="173" spans="5:7" hidden="1">
      <c r="E173" s="15"/>
      <c r="F173" s="15"/>
      <c r="G173" s="15"/>
    </row>
    <row r="174" spans="5:7" hidden="1">
      <c r="E174" s="15"/>
      <c r="F174" s="15"/>
      <c r="G174" s="15"/>
    </row>
    <row r="175" spans="5:7" hidden="1">
      <c r="E175" s="15"/>
      <c r="F175" s="15"/>
      <c r="G175" s="15"/>
    </row>
    <row r="176" spans="5:7" hidden="1">
      <c r="E176" s="15"/>
      <c r="F176" s="15"/>
      <c r="G176" s="15"/>
    </row>
    <row r="177" spans="5:7" hidden="1">
      <c r="E177" s="15"/>
      <c r="F177" s="15"/>
      <c r="G177" s="15"/>
    </row>
    <row r="178" spans="5:7" hidden="1">
      <c r="E178" s="15"/>
      <c r="F178" s="15"/>
      <c r="G178" s="15"/>
    </row>
    <row r="179" spans="5:7" hidden="1">
      <c r="E179" s="15"/>
      <c r="F179" s="15"/>
      <c r="G179" s="15"/>
    </row>
    <row r="180" spans="5:7" hidden="1">
      <c r="E180" s="15"/>
      <c r="F180" s="15"/>
      <c r="G180" s="15"/>
    </row>
    <row r="181" spans="5:7" hidden="1">
      <c r="E181" s="15"/>
      <c r="F181" s="15"/>
      <c r="G181" s="15"/>
    </row>
    <row r="182" spans="5:7" hidden="1">
      <c r="E182" s="15"/>
      <c r="F182" s="15"/>
      <c r="G182" s="15"/>
    </row>
    <row r="183" spans="5:7" hidden="1">
      <c r="E183" s="15"/>
      <c r="F183" s="15"/>
      <c r="G183" s="15"/>
    </row>
    <row r="184" spans="5:7" hidden="1">
      <c r="E184" s="15"/>
      <c r="F184" s="15"/>
      <c r="G184" s="15"/>
    </row>
    <row r="185" spans="5:7" hidden="1">
      <c r="E185" s="15"/>
      <c r="F185" s="15"/>
      <c r="G185" s="15"/>
    </row>
    <row r="186" spans="5:7" hidden="1">
      <c r="E186" s="15"/>
      <c r="F186" s="15"/>
      <c r="G186" s="15"/>
    </row>
    <row r="187" spans="5:7" hidden="1">
      <c r="E187" s="15"/>
      <c r="F187" s="15"/>
      <c r="G187" s="15"/>
    </row>
    <row r="188" spans="5:7" hidden="1">
      <c r="E188" s="15"/>
      <c r="F188" s="15"/>
      <c r="G188" s="15"/>
    </row>
    <row r="189" spans="5:7" hidden="1">
      <c r="E189" s="15"/>
      <c r="F189" s="15"/>
      <c r="G189" s="15"/>
    </row>
    <row r="190" spans="5:7" hidden="1">
      <c r="E190" s="15"/>
      <c r="F190" s="15"/>
      <c r="G190" s="15"/>
    </row>
    <row r="191" spans="5:7" hidden="1">
      <c r="E191" s="15"/>
      <c r="F191" s="15"/>
      <c r="G191" s="15"/>
    </row>
    <row r="192" spans="5:7" hidden="1">
      <c r="E192" s="15"/>
      <c r="F192" s="15"/>
      <c r="G192" s="15"/>
    </row>
    <row r="193" spans="5:7" hidden="1">
      <c r="E193" s="15"/>
      <c r="F193" s="15"/>
      <c r="G193" s="15"/>
    </row>
    <row r="194" spans="5:7" hidden="1">
      <c r="E194" s="15"/>
      <c r="F194" s="15"/>
      <c r="G194" s="15"/>
    </row>
    <row r="195" spans="5:7" hidden="1">
      <c r="E195" s="15"/>
      <c r="F195" s="15"/>
      <c r="G195" s="15"/>
    </row>
    <row r="196" spans="5:7" hidden="1">
      <c r="E196" s="15"/>
      <c r="F196" s="15"/>
      <c r="G196" s="15"/>
    </row>
    <row r="197" spans="5:7" hidden="1">
      <c r="E197" s="15"/>
      <c r="F197" s="15"/>
      <c r="G197" s="15"/>
    </row>
    <row r="198" spans="5:7" hidden="1">
      <c r="E198" s="15"/>
      <c r="F198" s="15"/>
      <c r="G198" s="15"/>
    </row>
    <row r="199" spans="5:7" hidden="1">
      <c r="E199" s="15"/>
      <c r="F199" s="15"/>
      <c r="G199" s="15"/>
    </row>
    <row r="200" spans="5:7" hidden="1">
      <c r="E200" s="15"/>
      <c r="F200" s="15"/>
      <c r="G200" s="15"/>
    </row>
    <row r="201" spans="5:7" hidden="1">
      <c r="E201" s="15"/>
      <c r="F201" s="15"/>
      <c r="G201" s="15"/>
    </row>
    <row r="202" spans="5:7" hidden="1">
      <c r="E202" s="15"/>
      <c r="F202" s="15"/>
      <c r="G202" s="15"/>
    </row>
    <row r="203" spans="5:7" hidden="1">
      <c r="E203" s="15"/>
      <c r="F203" s="15"/>
      <c r="G203" s="15"/>
    </row>
    <row r="204" spans="5:7" hidden="1">
      <c r="E204" s="15"/>
      <c r="F204" s="15"/>
      <c r="G204" s="15"/>
    </row>
    <row r="205" spans="5:7" hidden="1">
      <c r="E205" s="15"/>
      <c r="F205" s="15"/>
      <c r="G205" s="15"/>
    </row>
    <row r="206" spans="5:7" hidden="1">
      <c r="E206" s="15"/>
      <c r="F206" s="15"/>
      <c r="G206" s="15"/>
    </row>
    <row r="207" spans="5:7" hidden="1">
      <c r="E207" s="15"/>
      <c r="F207" s="15"/>
      <c r="G207" s="15"/>
    </row>
    <row r="208" spans="5:7" hidden="1">
      <c r="E208" s="15"/>
      <c r="F208" s="15"/>
      <c r="G208" s="15"/>
    </row>
    <row r="209" spans="5:7" hidden="1">
      <c r="E209" s="15"/>
      <c r="F209" s="15"/>
      <c r="G209" s="15"/>
    </row>
    <row r="210" spans="5:7" hidden="1">
      <c r="E210" s="15"/>
      <c r="F210" s="15"/>
      <c r="G210" s="15"/>
    </row>
    <row r="211" spans="5:7" hidden="1">
      <c r="E211" s="15"/>
      <c r="F211" s="15"/>
      <c r="G211" s="15"/>
    </row>
    <row r="212" spans="5:7" hidden="1">
      <c r="E212" s="15"/>
      <c r="F212" s="15"/>
      <c r="G212" s="15"/>
    </row>
    <row r="213" spans="5:7" hidden="1">
      <c r="E213" s="15"/>
      <c r="F213" s="15"/>
      <c r="G213" s="15"/>
    </row>
    <row r="214" spans="5:7" hidden="1">
      <c r="E214" s="15"/>
      <c r="F214" s="15"/>
      <c r="G214" s="15"/>
    </row>
    <row r="215" spans="5:7" hidden="1">
      <c r="E215" s="15"/>
      <c r="F215" s="15"/>
      <c r="G215" s="15"/>
    </row>
    <row r="216" spans="5:7" hidden="1">
      <c r="E216" s="15"/>
      <c r="F216" s="15"/>
      <c r="G216" s="15"/>
    </row>
    <row r="217" spans="5:7" hidden="1">
      <c r="E217" s="15"/>
      <c r="F217" s="15"/>
      <c r="G217" s="15"/>
    </row>
    <row r="218" spans="5:7" hidden="1">
      <c r="E218" s="15"/>
      <c r="F218" s="15"/>
      <c r="G218" s="15"/>
    </row>
    <row r="219" spans="5:7" hidden="1">
      <c r="E219" s="15"/>
      <c r="F219" s="15"/>
      <c r="G219" s="15"/>
    </row>
    <row r="220" spans="5:7" hidden="1">
      <c r="E220" s="15"/>
      <c r="F220" s="15"/>
      <c r="G220" s="15"/>
    </row>
    <row r="221" spans="5:7" hidden="1">
      <c r="E221" s="15"/>
      <c r="F221" s="15"/>
      <c r="G221" s="15"/>
    </row>
    <row r="222" spans="5:7" hidden="1">
      <c r="E222" s="15"/>
      <c r="F222" s="15"/>
      <c r="G222" s="15"/>
    </row>
    <row r="223" spans="5:7" hidden="1">
      <c r="E223" s="15"/>
      <c r="F223" s="15"/>
      <c r="G223" s="15"/>
    </row>
    <row r="224" spans="5:7" hidden="1">
      <c r="E224" s="15"/>
      <c r="F224" s="15"/>
      <c r="G224" s="15"/>
    </row>
    <row r="225" spans="5:7" hidden="1">
      <c r="E225" s="15"/>
      <c r="F225" s="15"/>
      <c r="G225" s="15"/>
    </row>
    <row r="226" spans="5:7" hidden="1">
      <c r="E226" s="15"/>
      <c r="F226" s="15"/>
      <c r="G226" s="15"/>
    </row>
    <row r="227" spans="5:7" hidden="1">
      <c r="E227" s="15"/>
      <c r="F227" s="15"/>
      <c r="G227" s="15"/>
    </row>
    <row r="228" spans="5:7" hidden="1">
      <c r="E228" s="15"/>
      <c r="F228" s="15"/>
      <c r="G228" s="15"/>
    </row>
    <row r="229" spans="5:7" hidden="1">
      <c r="E229" s="15"/>
      <c r="F229" s="15"/>
      <c r="G229" s="15"/>
    </row>
    <row r="230" spans="5:7" hidden="1">
      <c r="E230" s="15"/>
      <c r="F230" s="15"/>
      <c r="G230" s="15"/>
    </row>
    <row r="231" spans="5:7" hidden="1">
      <c r="E231" s="15"/>
      <c r="F231" s="15"/>
      <c r="G231" s="15"/>
    </row>
    <row r="232" spans="5:7" hidden="1">
      <c r="E232" s="15"/>
      <c r="F232" s="15"/>
      <c r="G232" s="15"/>
    </row>
    <row r="233" spans="5:7" hidden="1">
      <c r="E233" s="15"/>
      <c r="F233" s="15"/>
      <c r="G233" s="15"/>
    </row>
    <row r="234" spans="5:7" hidden="1">
      <c r="E234" s="15"/>
      <c r="F234" s="15"/>
      <c r="G234" s="15"/>
    </row>
    <row r="235" spans="5:7" hidden="1">
      <c r="E235" s="15"/>
      <c r="F235" s="15"/>
      <c r="G235" s="15"/>
    </row>
    <row r="236" spans="5:7" hidden="1">
      <c r="E236" s="15"/>
      <c r="F236" s="15"/>
      <c r="G236" s="15"/>
    </row>
    <row r="237" spans="5:7" hidden="1">
      <c r="E237" s="15"/>
      <c r="F237" s="15"/>
      <c r="G237" s="15"/>
    </row>
    <row r="238" spans="5:7" hidden="1">
      <c r="E238" s="15"/>
      <c r="F238" s="15"/>
      <c r="G238" s="15"/>
    </row>
    <row r="239" spans="5:7" hidden="1">
      <c r="E239" s="15"/>
      <c r="F239" s="15"/>
      <c r="G239" s="15"/>
    </row>
    <row r="240" spans="5:7" hidden="1">
      <c r="E240" s="15"/>
      <c r="F240" s="15"/>
      <c r="G240" s="15"/>
    </row>
    <row r="241" spans="5:7" hidden="1">
      <c r="E241" s="15"/>
      <c r="F241" s="15"/>
      <c r="G241" s="15"/>
    </row>
    <row r="242" spans="5:7" hidden="1">
      <c r="E242" s="15"/>
      <c r="F242" s="15"/>
      <c r="G242" s="15"/>
    </row>
    <row r="243" spans="5:7" hidden="1">
      <c r="E243" s="15"/>
      <c r="F243" s="15"/>
      <c r="G243" s="15"/>
    </row>
    <row r="244" spans="5:7" hidden="1">
      <c r="E244" s="15"/>
      <c r="F244" s="15"/>
      <c r="G244" s="15"/>
    </row>
    <row r="245" spans="5:7" hidden="1">
      <c r="E245" s="15"/>
      <c r="F245" s="15"/>
      <c r="G245" s="15"/>
    </row>
    <row r="246" spans="5:7" hidden="1">
      <c r="E246" s="15"/>
      <c r="F246" s="15"/>
      <c r="G246" s="15"/>
    </row>
    <row r="247" spans="5:7" hidden="1">
      <c r="E247" s="15"/>
      <c r="F247" s="15"/>
      <c r="G247" s="15"/>
    </row>
    <row r="248" spans="5:7" hidden="1">
      <c r="E248" s="15"/>
      <c r="F248" s="15"/>
      <c r="G248" s="15"/>
    </row>
    <row r="249" spans="5:7" hidden="1">
      <c r="E249" s="15"/>
      <c r="F249" s="15"/>
      <c r="G249" s="15"/>
    </row>
    <row r="250" spans="5:7" hidden="1">
      <c r="E250" s="15"/>
      <c r="F250" s="15"/>
      <c r="G250" s="15"/>
    </row>
    <row r="251" spans="5:7" hidden="1">
      <c r="E251" s="15"/>
      <c r="F251" s="15"/>
      <c r="G251" s="15"/>
    </row>
    <row r="252" spans="5:7" hidden="1">
      <c r="E252" s="15"/>
      <c r="F252" s="15"/>
      <c r="G252" s="15"/>
    </row>
    <row r="253" spans="5:7" hidden="1">
      <c r="E253" s="15"/>
      <c r="F253" s="15"/>
      <c r="G253" s="15"/>
    </row>
    <row r="254" spans="5:7" hidden="1">
      <c r="E254" s="15"/>
      <c r="F254" s="15"/>
      <c r="G254" s="15"/>
    </row>
    <row r="255" spans="5:7" hidden="1">
      <c r="E255" s="15"/>
      <c r="F255" s="15"/>
      <c r="G255" s="15"/>
    </row>
    <row r="256" spans="5:7" hidden="1">
      <c r="E256" s="15"/>
      <c r="F256" s="15"/>
      <c r="G256" s="15"/>
    </row>
    <row r="257" spans="5:7" hidden="1">
      <c r="E257" s="15"/>
      <c r="F257" s="15"/>
      <c r="G257" s="15"/>
    </row>
    <row r="258" spans="5:7" hidden="1">
      <c r="E258" s="15"/>
      <c r="F258" s="15"/>
      <c r="G258" s="15"/>
    </row>
    <row r="259" spans="5:7" hidden="1">
      <c r="E259" s="15"/>
      <c r="F259" s="15"/>
      <c r="G259" s="15"/>
    </row>
    <row r="260" spans="5:7" hidden="1">
      <c r="E260" s="15"/>
      <c r="F260" s="15"/>
      <c r="G260" s="15"/>
    </row>
    <row r="261" spans="5:7" hidden="1">
      <c r="E261" s="15"/>
      <c r="F261" s="15"/>
      <c r="G261" s="15"/>
    </row>
    <row r="262" spans="5:7" hidden="1">
      <c r="E262" s="15"/>
      <c r="F262" s="15"/>
      <c r="G262" s="15"/>
    </row>
    <row r="263" spans="5:7" hidden="1">
      <c r="E263" s="15"/>
      <c r="F263" s="15"/>
      <c r="G263" s="15"/>
    </row>
    <row r="264" spans="5:7" hidden="1">
      <c r="E264" s="15"/>
      <c r="F264" s="15"/>
      <c r="G264" s="15"/>
    </row>
    <row r="265" spans="5:7" hidden="1">
      <c r="E265" s="15"/>
      <c r="F265" s="15"/>
      <c r="G265" s="15"/>
    </row>
    <row r="266" spans="5:7" hidden="1">
      <c r="E266" s="15"/>
      <c r="F266" s="15"/>
      <c r="G266" s="15"/>
    </row>
    <row r="267" spans="5:7" hidden="1">
      <c r="E267" s="15"/>
      <c r="F267" s="15"/>
      <c r="G267" s="15"/>
    </row>
    <row r="268" spans="5:7" hidden="1">
      <c r="E268" s="15"/>
      <c r="F268" s="15"/>
      <c r="G268" s="15"/>
    </row>
    <row r="269" spans="5:7" hidden="1">
      <c r="E269" s="15"/>
      <c r="F269" s="15"/>
      <c r="G269" s="15"/>
    </row>
    <row r="270" spans="5:7" hidden="1">
      <c r="E270" s="15"/>
      <c r="F270" s="15"/>
      <c r="G270" s="15"/>
    </row>
    <row r="271" spans="5:7" hidden="1">
      <c r="E271" s="15"/>
      <c r="F271" s="15"/>
      <c r="G271" s="15"/>
    </row>
    <row r="272" spans="5:7" hidden="1">
      <c r="E272" s="15"/>
      <c r="F272" s="15"/>
      <c r="G272" s="15"/>
    </row>
    <row r="273" spans="5:7" hidden="1">
      <c r="E273" s="15"/>
      <c r="F273" s="15"/>
      <c r="G273" s="15"/>
    </row>
    <row r="274" spans="5:7" hidden="1">
      <c r="E274" s="15"/>
      <c r="F274" s="15"/>
      <c r="G274" s="15"/>
    </row>
    <row r="275" spans="5:7" hidden="1">
      <c r="E275" s="15"/>
      <c r="F275" s="15"/>
      <c r="G275" s="15"/>
    </row>
    <row r="276" spans="5:7" hidden="1">
      <c r="E276" s="15"/>
      <c r="F276" s="15"/>
      <c r="G276" s="15"/>
    </row>
    <row r="277" spans="5:7" hidden="1">
      <c r="E277" s="15"/>
      <c r="F277" s="15"/>
      <c r="G277" s="15"/>
    </row>
    <row r="278" spans="5:7" hidden="1">
      <c r="E278" s="15"/>
      <c r="F278" s="15"/>
      <c r="G278" s="15"/>
    </row>
    <row r="279" spans="5:7" hidden="1">
      <c r="E279" s="15"/>
      <c r="F279" s="15"/>
      <c r="G279" s="15"/>
    </row>
    <row r="280" spans="5:7" hidden="1">
      <c r="E280" s="15"/>
      <c r="F280" s="15"/>
      <c r="G280" s="15"/>
    </row>
    <row r="281" spans="5:7" hidden="1">
      <c r="E281" s="15"/>
      <c r="F281" s="15"/>
      <c r="G281" s="15"/>
    </row>
    <row r="282" spans="5:7" hidden="1">
      <c r="E282" s="15"/>
      <c r="F282" s="15"/>
      <c r="G282" s="15"/>
    </row>
    <row r="283" spans="5:7" hidden="1">
      <c r="E283" s="15"/>
      <c r="F283" s="15"/>
      <c r="G283" s="15"/>
    </row>
    <row r="284" spans="5:7" hidden="1">
      <c r="E284" s="15"/>
      <c r="F284" s="15"/>
      <c r="G284" s="15"/>
    </row>
    <row r="285" spans="5:7" hidden="1">
      <c r="E285" s="15"/>
      <c r="F285" s="15"/>
      <c r="G285" s="15"/>
    </row>
    <row r="286" spans="5:7" hidden="1">
      <c r="E286" s="15"/>
      <c r="F286" s="15"/>
      <c r="G286" s="15"/>
    </row>
    <row r="287" spans="5:7" hidden="1">
      <c r="E287" s="15"/>
      <c r="F287" s="15"/>
      <c r="G287" s="15"/>
    </row>
    <row r="288" spans="5:7" hidden="1">
      <c r="E288" s="15"/>
      <c r="F288" s="15"/>
      <c r="G288" s="15"/>
    </row>
    <row r="289" spans="5:7" hidden="1">
      <c r="E289" s="15"/>
      <c r="F289" s="15"/>
      <c r="G289" s="15"/>
    </row>
    <row r="290" spans="5:7" hidden="1">
      <c r="E290" s="15"/>
      <c r="F290" s="15"/>
      <c r="G290" s="15"/>
    </row>
    <row r="291" spans="5:7" hidden="1">
      <c r="E291" s="15"/>
      <c r="F291" s="15"/>
      <c r="G291" s="15"/>
    </row>
    <row r="292" spans="5:7" hidden="1">
      <c r="E292" s="15"/>
      <c r="F292" s="15"/>
      <c r="G292" s="15"/>
    </row>
    <row r="293" spans="5:7" hidden="1">
      <c r="E293" s="15"/>
      <c r="F293" s="15"/>
      <c r="G293" s="15"/>
    </row>
    <row r="294" spans="5:7" hidden="1">
      <c r="E294" s="15"/>
      <c r="F294" s="15"/>
      <c r="G294" s="15"/>
    </row>
    <row r="295" spans="5:7" hidden="1">
      <c r="E295" s="15"/>
      <c r="F295" s="15"/>
      <c r="G295" s="15"/>
    </row>
    <row r="296" spans="5:7" hidden="1">
      <c r="E296" s="15"/>
      <c r="F296" s="15"/>
      <c r="G296" s="15"/>
    </row>
    <row r="297" spans="5:7" hidden="1">
      <c r="E297" s="15"/>
      <c r="F297" s="15"/>
      <c r="G297" s="15"/>
    </row>
    <row r="298" spans="5:7" hidden="1">
      <c r="E298" s="15"/>
      <c r="F298" s="15"/>
      <c r="G298" s="15"/>
    </row>
    <row r="299" spans="5:7" hidden="1">
      <c r="E299" s="15"/>
      <c r="F299" s="15"/>
      <c r="G299" s="15"/>
    </row>
    <row r="300" spans="5:7" hidden="1">
      <c r="E300" s="15"/>
      <c r="F300" s="15"/>
      <c r="G300" s="15"/>
    </row>
    <row r="301" spans="5:7" hidden="1">
      <c r="E301" s="15"/>
      <c r="F301" s="15"/>
      <c r="G301" s="15"/>
    </row>
    <row r="302" spans="5:7" hidden="1">
      <c r="E302" s="15"/>
      <c r="F302" s="15"/>
      <c r="G302" s="15"/>
    </row>
    <row r="303" spans="5:7" hidden="1">
      <c r="E303" s="15"/>
      <c r="F303" s="15"/>
      <c r="G303" s="15"/>
    </row>
    <row r="304" spans="5:7" hidden="1">
      <c r="E304" s="15"/>
      <c r="F304" s="15"/>
      <c r="G304" s="15"/>
    </row>
    <row r="305" spans="5:7" hidden="1">
      <c r="E305" s="15"/>
      <c r="F305" s="15"/>
      <c r="G305" s="15"/>
    </row>
    <row r="306" spans="5:7" hidden="1">
      <c r="E306" s="15"/>
      <c r="F306" s="15"/>
      <c r="G306" s="15"/>
    </row>
    <row r="307" spans="5:7" hidden="1">
      <c r="E307" s="15"/>
      <c r="F307" s="15"/>
      <c r="G307" s="15"/>
    </row>
    <row r="308" spans="5:7" hidden="1">
      <c r="E308" s="15"/>
      <c r="F308" s="15"/>
      <c r="G308" s="15"/>
    </row>
    <row r="309" spans="5:7" hidden="1">
      <c r="E309" s="15"/>
      <c r="F309" s="15"/>
      <c r="G309" s="15"/>
    </row>
    <row r="310" spans="5:7" hidden="1">
      <c r="E310" s="15"/>
      <c r="F310" s="15"/>
      <c r="G310" s="15"/>
    </row>
    <row r="311" spans="5:7" hidden="1">
      <c r="E311" s="15"/>
      <c r="F311" s="15"/>
      <c r="G311" s="15"/>
    </row>
    <row r="312" spans="5:7" hidden="1">
      <c r="E312" s="15"/>
      <c r="F312" s="15"/>
      <c r="G312" s="15"/>
    </row>
    <row r="313" spans="5:7" hidden="1">
      <c r="E313" s="15"/>
      <c r="F313" s="15"/>
      <c r="G313" s="15"/>
    </row>
    <row r="314" spans="5:7" hidden="1">
      <c r="E314" s="15"/>
      <c r="F314" s="15"/>
      <c r="G314" s="15"/>
    </row>
    <row r="315" spans="5:7" hidden="1">
      <c r="E315" s="15"/>
      <c r="F315" s="15"/>
      <c r="G315" s="15"/>
    </row>
    <row r="316" spans="5:7" hidden="1">
      <c r="E316" s="15"/>
      <c r="F316" s="15"/>
      <c r="G316" s="15"/>
    </row>
    <row r="317" spans="5:7" hidden="1">
      <c r="E317" s="15"/>
      <c r="F317" s="15"/>
      <c r="G317" s="15"/>
    </row>
    <row r="318" spans="5:7" hidden="1">
      <c r="E318" s="15"/>
      <c r="F318" s="15"/>
      <c r="G318" s="15"/>
    </row>
    <row r="319" spans="5:7" hidden="1">
      <c r="E319" s="15"/>
      <c r="F319" s="15"/>
      <c r="G319" s="15"/>
    </row>
    <row r="320" spans="5:7" hidden="1">
      <c r="E320" s="15"/>
      <c r="F320" s="15"/>
      <c r="G320" s="15"/>
    </row>
    <row r="321" spans="5:7" hidden="1">
      <c r="E321" s="15"/>
      <c r="F321" s="15"/>
      <c r="G321" s="15"/>
    </row>
    <row r="322" spans="5:7" hidden="1">
      <c r="E322" s="15"/>
      <c r="F322" s="15"/>
      <c r="G322" s="15"/>
    </row>
    <row r="323" spans="5:7" hidden="1">
      <c r="E323" s="15"/>
      <c r="F323" s="15"/>
      <c r="G323" s="15"/>
    </row>
    <row r="324" spans="5:7" hidden="1">
      <c r="E324" s="15"/>
      <c r="F324" s="15"/>
      <c r="G324" s="15"/>
    </row>
    <row r="325" spans="5:7" hidden="1">
      <c r="E325" s="15"/>
      <c r="F325" s="15"/>
      <c r="G325" s="15"/>
    </row>
    <row r="326" spans="5:7" hidden="1">
      <c r="E326" s="15"/>
      <c r="F326" s="15"/>
      <c r="G326" s="15"/>
    </row>
    <row r="327" spans="5:7" hidden="1">
      <c r="E327" s="15"/>
      <c r="F327" s="15"/>
      <c r="G327" s="15"/>
    </row>
    <row r="328" spans="5:7" hidden="1">
      <c r="E328" s="15"/>
      <c r="F328" s="15"/>
      <c r="G328" s="15"/>
    </row>
    <row r="329" spans="5:7" hidden="1">
      <c r="E329" s="15"/>
      <c r="F329" s="15"/>
      <c r="G329" s="15"/>
    </row>
    <row r="330" spans="5:7" hidden="1">
      <c r="E330" s="15"/>
      <c r="F330" s="15"/>
      <c r="G330" s="15"/>
    </row>
    <row r="331" spans="5:7" hidden="1">
      <c r="E331" s="15"/>
      <c r="F331" s="15"/>
      <c r="G331" s="15"/>
    </row>
    <row r="332" spans="5:7" hidden="1">
      <c r="E332" s="15"/>
      <c r="F332" s="15"/>
      <c r="G332" s="15"/>
    </row>
    <row r="333" spans="5:7" hidden="1">
      <c r="E333" s="15"/>
      <c r="F333" s="15"/>
      <c r="G333" s="15"/>
    </row>
    <row r="334" spans="5:7" hidden="1">
      <c r="E334" s="15"/>
      <c r="F334" s="15"/>
      <c r="G334" s="15"/>
    </row>
    <row r="335" spans="5:7" hidden="1">
      <c r="E335" s="15"/>
      <c r="F335" s="15"/>
      <c r="G335" s="15"/>
    </row>
    <row r="336" spans="5:7" hidden="1">
      <c r="E336" s="15"/>
      <c r="F336" s="15"/>
      <c r="G336" s="15"/>
    </row>
    <row r="337" spans="5:7" hidden="1">
      <c r="E337" s="15"/>
      <c r="F337" s="15"/>
      <c r="G337" s="15"/>
    </row>
    <row r="338" spans="5:7" hidden="1">
      <c r="E338" s="15"/>
      <c r="F338" s="15"/>
      <c r="G338" s="15"/>
    </row>
    <row r="339" spans="5:7" hidden="1">
      <c r="E339" s="15"/>
      <c r="F339" s="15"/>
      <c r="G339" s="15"/>
    </row>
    <row r="340" spans="5:7" hidden="1">
      <c r="E340" s="15"/>
      <c r="F340" s="15"/>
      <c r="G340" s="15"/>
    </row>
    <row r="341" spans="5:7" hidden="1">
      <c r="E341" s="15"/>
      <c r="F341" s="15"/>
      <c r="G341" s="15"/>
    </row>
    <row r="342" spans="5:7" hidden="1">
      <c r="E342" s="15"/>
      <c r="F342" s="15"/>
      <c r="G342" s="15"/>
    </row>
    <row r="343" spans="5:7" hidden="1">
      <c r="E343" s="15"/>
      <c r="F343" s="15"/>
      <c r="G343" s="15"/>
    </row>
    <row r="344" spans="5:7" hidden="1">
      <c r="E344" s="15"/>
      <c r="F344" s="15"/>
      <c r="G344" s="15"/>
    </row>
    <row r="345" spans="5:7" hidden="1">
      <c r="E345" s="15"/>
      <c r="F345" s="15"/>
      <c r="G345" s="15"/>
    </row>
    <row r="346" spans="5:7" hidden="1">
      <c r="E346" s="15"/>
      <c r="F346" s="15"/>
      <c r="G346" s="15"/>
    </row>
    <row r="347" spans="5:7" hidden="1">
      <c r="E347" s="15"/>
      <c r="F347" s="15"/>
      <c r="G347" s="15"/>
    </row>
    <row r="348" spans="5:7" hidden="1">
      <c r="E348" s="15"/>
      <c r="F348" s="15"/>
      <c r="G348" s="15"/>
    </row>
    <row r="349" spans="5:7" hidden="1">
      <c r="E349" s="15"/>
      <c r="F349" s="15"/>
      <c r="G349" s="15"/>
    </row>
    <row r="350" spans="5:7" hidden="1">
      <c r="E350" s="15"/>
      <c r="F350" s="15"/>
      <c r="G350" s="15"/>
    </row>
    <row r="351" spans="5:7" hidden="1">
      <c r="E351" s="15"/>
      <c r="F351" s="15"/>
      <c r="G351" s="15"/>
    </row>
    <row r="352" spans="5:7" hidden="1">
      <c r="E352" s="15"/>
      <c r="F352" s="15"/>
      <c r="G352" s="15"/>
    </row>
    <row r="353" spans="5:7" hidden="1">
      <c r="E353" s="15"/>
      <c r="F353" s="15"/>
      <c r="G353" s="15"/>
    </row>
    <row r="354" spans="5:7" hidden="1">
      <c r="E354" s="15"/>
      <c r="F354" s="15"/>
      <c r="G354" s="15"/>
    </row>
    <row r="355" spans="5:7" hidden="1">
      <c r="E355" s="15"/>
      <c r="F355" s="15"/>
      <c r="G355" s="15"/>
    </row>
    <row r="356" spans="5:7" hidden="1">
      <c r="E356" s="15"/>
      <c r="F356" s="15"/>
      <c r="G356" s="15"/>
    </row>
    <row r="357" spans="5:7" hidden="1">
      <c r="E357" s="15"/>
      <c r="F357" s="15"/>
      <c r="G357" s="15"/>
    </row>
    <row r="358" spans="5:7" hidden="1">
      <c r="E358" s="15"/>
      <c r="F358" s="15"/>
      <c r="G358" s="15"/>
    </row>
    <row r="359" spans="5:7" hidden="1">
      <c r="E359" s="15"/>
      <c r="F359" s="15"/>
      <c r="G359" s="15"/>
    </row>
    <row r="360" spans="5:7" hidden="1">
      <c r="E360" s="15"/>
      <c r="F360" s="15"/>
      <c r="G360" s="15"/>
    </row>
    <row r="361" spans="5:7" hidden="1">
      <c r="E361" s="15"/>
      <c r="F361" s="15"/>
      <c r="G361" s="15"/>
    </row>
    <row r="362" spans="5:7" hidden="1">
      <c r="E362" s="15"/>
      <c r="F362" s="15"/>
      <c r="G362" s="15"/>
    </row>
    <row r="363" spans="5:7" hidden="1">
      <c r="E363" s="15"/>
      <c r="F363" s="15"/>
      <c r="G363" s="15"/>
    </row>
    <row r="364" spans="5:7" hidden="1">
      <c r="E364" s="15"/>
      <c r="F364" s="15"/>
      <c r="G364" s="15"/>
    </row>
    <row r="365" spans="5:7" hidden="1">
      <c r="E365" s="15"/>
      <c r="F365" s="15"/>
      <c r="G365" s="15"/>
    </row>
    <row r="366" spans="5:7" hidden="1">
      <c r="E366" s="15"/>
      <c r="F366" s="15"/>
      <c r="G366" s="15"/>
    </row>
    <row r="367" spans="5:7" hidden="1">
      <c r="E367" s="15"/>
      <c r="F367" s="15"/>
      <c r="G367" s="15"/>
    </row>
    <row r="368" spans="5:7" hidden="1">
      <c r="E368" s="15"/>
      <c r="F368" s="15"/>
      <c r="G368" s="15"/>
    </row>
    <row r="369" spans="5:7" hidden="1">
      <c r="E369" s="15"/>
      <c r="F369" s="15"/>
      <c r="G369" s="15"/>
    </row>
    <row r="370" spans="5:7" hidden="1">
      <c r="E370" s="15"/>
      <c r="F370" s="15"/>
      <c r="G370" s="15"/>
    </row>
    <row r="371" spans="5:7" hidden="1">
      <c r="E371" s="15"/>
      <c r="F371" s="15"/>
      <c r="G371" s="15"/>
    </row>
    <row r="372" spans="5:7" hidden="1">
      <c r="E372" s="15"/>
      <c r="F372" s="15"/>
      <c r="G372" s="15"/>
    </row>
    <row r="373" spans="5:7" hidden="1">
      <c r="E373" s="15"/>
      <c r="F373" s="15"/>
      <c r="G373" s="15"/>
    </row>
    <row r="374" spans="5:7" hidden="1">
      <c r="E374" s="15"/>
      <c r="F374" s="15"/>
      <c r="G374" s="15"/>
    </row>
    <row r="375" spans="5:7" hidden="1">
      <c r="E375" s="15"/>
      <c r="F375" s="15"/>
      <c r="G375" s="15"/>
    </row>
    <row r="376" spans="5:7" hidden="1">
      <c r="E376" s="15"/>
      <c r="F376" s="15"/>
      <c r="G376" s="15"/>
    </row>
    <row r="377" spans="5:7" hidden="1">
      <c r="E377" s="15"/>
      <c r="F377" s="15"/>
      <c r="G377" s="15"/>
    </row>
    <row r="378" spans="5:7" hidden="1">
      <c r="E378" s="15"/>
      <c r="F378" s="15"/>
      <c r="G378" s="15"/>
    </row>
    <row r="379" spans="5:7" hidden="1">
      <c r="E379" s="15"/>
      <c r="F379" s="15"/>
      <c r="G379" s="15"/>
    </row>
    <row r="380" spans="5:7" hidden="1">
      <c r="E380" s="15"/>
      <c r="F380" s="15"/>
      <c r="G380" s="15"/>
    </row>
    <row r="381" spans="5:7" hidden="1">
      <c r="E381" s="15"/>
      <c r="F381" s="15"/>
      <c r="G381" s="15"/>
    </row>
    <row r="382" spans="5:7" hidden="1">
      <c r="E382" s="15"/>
      <c r="F382" s="15"/>
      <c r="G382" s="15"/>
    </row>
    <row r="383" spans="5:7" hidden="1">
      <c r="E383" s="15"/>
      <c r="F383" s="15"/>
      <c r="G383" s="15"/>
    </row>
    <row r="384" spans="5:7" hidden="1">
      <c r="E384" s="15"/>
      <c r="F384" s="15"/>
      <c r="G384" s="15"/>
    </row>
    <row r="385" spans="5:7" hidden="1">
      <c r="E385" s="15"/>
      <c r="F385" s="15"/>
      <c r="G385" s="15"/>
    </row>
    <row r="386" spans="5:7" hidden="1">
      <c r="E386" s="15"/>
      <c r="F386" s="15"/>
      <c r="G386" s="15"/>
    </row>
    <row r="387" spans="5:7" hidden="1">
      <c r="E387" s="15"/>
      <c r="F387" s="15"/>
      <c r="G387" s="15"/>
    </row>
    <row r="388" spans="5:7" hidden="1">
      <c r="E388" s="15"/>
      <c r="F388" s="15"/>
      <c r="G388" s="15"/>
    </row>
    <row r="389" spans="5:7" hidden="1">
      <c r="E389" s="15"/>
      <c r="F389" s="15"/>
      <c r="G389" s="15"/>
    </row>
    <row r="390" spans="5:7" hidden="1">
      <c r="E390" s="15"/>
      <c r="F390" s="15"/>
      <c r="G390" s="15"/>
    </row>
    <row r="391" spans="5:7" hidden="1">
      <c r="E391" s="15"/>
      <c r="F391" s="15"/>
      <c r="G391" s="15"/>
    </row>
    <row r="392" spans="5:7" hidden="1">
      <c r="E392" s="15"/>
      <c r="F392" s="15"/>
      <c r="G392" s="15"/>
    </row>
    <row r="393" spans="5:7" hidden="1">
      <c r="E393" s="15"/>
      <c r="F393" s="15"/>
      <c r="G393" s="15"/>
    </row>
    <row r="394" spans="5:7" hidden="1">
      <c r="E394" s="15"/>
      <c r="F394" s="15"/>
      <c r="G394" s="15"/>
    </row>
    <row r="395" spans="5:7" hidden="1">
      <c r="E395" s="15"/>
      <c r="F395" s="15"/>
      <c r="G395" s="15"/>
    </row>
    <row r="396" spans="5:7" hidden="1">
      <c r="E396" s="15"/>
      <c r="F396" s="15"/>
      <c r="G396" s="15"/>
    </row>
    <row r="397" spans="5:7" hidden="1">
      <c r="E397" s="15"/>
      <c r="F397" s="15"/>
      <c r="G397" s="15"/>
    </row>
    <row r="398" spans="5:7" hidden="1">
      <c r="E398" s="15"/>
      <c r="F398" s="15"/>
      <c r="G398" s="15"/>
    </row>
    <row r="399" spans="5:7" hidden="1">
      <c r="E399" s="15"/>
      <c r="F399" s="15"/>
      <c r="G399" s="15"/>
    </row>
    <row r="400" spans="5:7" hidden="1">
      <c r="E400" s="15"/>
      <c r="F400" s="15"/>
      <c r="G400" s="15"/>
    </row>
    <row r="401" spans="5:7" hidden="1">
      <c r="E401" s="15"/>
      <c r="F401" s="15"/>
      <c r="G401" s="15"/>
    </row>
    <row r="402" spans="5:7" hidden="1">
      <c r="E402" s="15"/>
      <c r="F402" s="15"/>
      <c r="G402" s="15"/>
    </row>
    <row r="403" spans="5:7" hidden="1">
      <c r="E403" s="15"/>
      <c r="F403" s="15"/>
      <c r="G403" s="15"/>
    </row>
    <row r="404" spans="5:7" hidden="1">
      <c r="E404" s="15"/>
      <c r="F404" s="15"/>
      <c r="G404" s="15"/>
    </row>
    <row r="405" spans="5:7" hidden="1">
      <c r="E405" s="15"/>
      <c r="F405" s="15"/>
      <c r="G405" s="15"/>
    </row>
    <row r="406" spans="5:7" hidden="1">
      <c r="E406" s="15"/>
      <c r="F406" s="15"/>
      <c r="G406" s="15"/>
    </row>
    <row r="407" spans="5:7" hidden="1">
      <c r="E407" s="15"/>
      <c r="F407" s="15"/>
      <c r="G407" s="15"/>
    </row>
    <row r="408" spans="5:7" hidden="1">
      <c r="E408" s="15"/>
      <c r="F408" s="15"/>
      <c r="G408" s="15"/>
    </row>
    <row r="409" spans="5:7" hidden="1">
      <c r="E409" s="15"/>
      <c r="F409" s="15"/>
      <c r="G409" s="15"/>
    </row>
    <row r="410" spans="5:7" hidden="1">
      <c r="E410" s="15"/>
      <c r="F410" s="15"/>
      <c r="G410" s="15"/>
    </row>
    <row r="411" spans="5:7" hidden="1">
      <c r="E411" s="15"/>
      <c r="F411" s="15"/>
      <c r="G411" s="15"/>
    </row>
    <row r="412" spans="5:7" hidden="1">
      <c r="E412" s="15"/>
      <c r="F412" s="15"/>
      <c r="G412" s="15"/>
    </row>
    <row r="413" spans="5:7" hidden="1">
      <c r="E413" s="15"/>
      <c r="F413" s="15"/>
      <c r="G413" s="15"/>
    </row>
    <row r="414" spans="5:7" hidden="1">
      <c r="E414" s="15"/>
      <c r="F414" s="15"/>
      <c r="G414" s="15"/>
    </row>
    <row r="415" spans="5:7" hidden="1">
      <c r="E415" s="15"/>
      <c r="F415" s="15"/>
      <c r="G415" s="15"/>
    </row>
    <row r="416" spans="5:7" hidden="1">
      <c r="E416" s="15"/>
      <c r="F416" s="15"/>
      <c r="G416" s="15"/>
    </row>
    <row r="417" spans="5:7" hidden="1">
      <c r="E417" s="15"/>
      <c r="F417" s="15"/>
      <c r="G417" s="15"/>
    </row>
    <row r="418" spans="5:7" hidden="1">
      <c r="E418" s="15"/>
      <c r="F418" s="15"/>
      <c r="G418" s="15"/>
    </row>
    <row r="419" spans="5:7" hidden="1">
      <c r="E419" s="15"/>
      <c r="F419" s="15"/>
      <c r="G419" s="15"/>
    </row>
    <row r="420" spans="5:7" hidden="1">
      <c r="E420" s="15"/>
      <c r="F420" s="15"/>
      <c r="G420" s="15"/>
    </row>
    <row r="421" spans="5:7" hidden="1">
      <c r="E421" s="15"/>
      <c r="F421" s="15"/>
      <c r="G421" s="15"/>
    </row>
    <row r="422" spans="5:7" hidden="1">
      <c r="E422" s="15"/>
      <c r="F422" s="15"/>
      <c r="G422" s="15"/>
    </row>
    <row r="423" spans="5:7" hidden="1">
      <c r="E423" s="15"/>
      <c r="F423" s="15"/>
      <c r="G423" s="15"/>
    </row>
    <row r="424" spans="5:7" hidden="1">
      <c r="E424" s="15"/>
      <c r="F424" s="15"/>
      <c r="G424" s="15"/>
    </row>
    <row r="425" spans="5:7" hidden="1">
      <c r="E425" s="15"/>
      <c r="F425" s="15"/>
      <c r="G425" s="15"/>
    </row>
    <row r="426" spans="5:7" hidden="1">
      <c r="E426" s="15"/>
      <c r="F426" s="15"/>
      <c r="G426" s="15"/>
    </row>
    <row r="427" spans="5:7" hidden="1">
      <c r="E427" s="15"/>
      <c r="F427" s="15"/>
      <c r="G427" s="15"/>
    </row>
    <row r="428" spans="5:7" hidden="1">
      <c r="E428" s="15"/>
      <c r="F428" s="15"/>
      <c r="G428" s="15"/>
    </row>
    <row r="429" spans="5:7" hidden="1">
      <c r="E429" s="15"/>
      <c r="F429" s="15"/>
      <c r="G429" s="15"/>
    </row>
    <row r="430" spans="5:7" hidden="1">
      <c r="E430" s="15"/>
      <c r="F430" s="15"/>
      <c r="G430" s="15"/>
    </row>
    <row r="431" spans="5:7" hidden="1">
      <c r="E431" s="15"/>
      <c r="F431" s="15"/>
      <c r="G431" s="15"/>
    </row>
    <row r="432" spans="5:7" hidden="1">
      <c r="E432" s="15"/>
      <c r="F432" s="15"/>
      <c r="G432" s="15"/>
    </row>
    <row r="433" spans="5:7" hidden="1">
      <c r="E433" s="15"/>
      <c r="F433" s="15"/>
      <c r="G433" s="15"/>
    </row>
    <row r="434" spans="5:7" hidden="1">
      <c r="E434" s="15"/>
      <c r="F434" s="15"/>
      <c r="G434" s="15"/>
    </row>
    <row r="435" spans="5:7" hidden="1">
      <c r="E435" s="15"/>
      <c r="F435" s="15"/>
      <c r="G435" s="15"/>
    </row>
    <row r="436" spans="5:7" hidden="1">
      <c r="E436" s="15"/>
      <c r="F436" s="15"/>
      <c r="G436" s="15"/>
    </row>
    <row r="437" spans="5:7" hidden="1">
      <c r="E437" s="15"/>
      <c r="F437" s="15"/>
      <c r="G437" s="15"/>
    </row>
    <row r="438" spans="5:7" hidden="1">
      <c r="E438" s="15"/>
      <c r="F438" s="15"/>
      <c r="G438" s="15"/>
    </row>
    <row r="439" spans="5:7" hidden="1">
      <c r="E439" s="15"/>
      <c r="F439" s="15"/>
      <c r="G439" s="15"/>
    </row>
    <row r="440" spans="5:7" hidden="1">
      <c r="E440" s="15"/>
      <c r="F440" s="15"/>
      <c r="G440" s="15"/>
    </row>
    <row r="441" spans="5:7" hidden="1">
      <c r="E441" s="15"/>
      <c r="F441" s="15"/>
      <c r="G441" s="15"/>
    </row>
    <row r="442" spans="5:7" hidden="1">
      <c r="E442" s="15"/>
      <c r="F442" s="15"/>
      <c r="G442" s="15"/>
    </row>
    <row r="443" spans="5:7" hidden="1">
      <c r="E443" s="15"/>
      <c r="F443" s="15"/>
      <c r="G443" s="15"/>
    </row>
    <row r="444" spans="5:7" hidden="1">
      <c r="E444" s="15"/>
      <c r="F444" s="15"/>
      <c r="G444" s="15"/>
    </row>
    <row r="445" spans="5:7" hidden="1">
      <c r="E445" s="15"/>
      <c r="F445" s="15"/>
      <c r="G445" s="15"/>
    </row>
    <row r="446" spans="5:7" hidden="1">
      <c r="E446" s="15"/>
      <c r="F446" s="15"/>
      <c r="G446" s="15"/>
    </row>
    <row r="447" spans="5:7" hidden="1">
      <c r="E447" s="15"/>
      <c r="F447" s="15"/>
      <c r="G447" s="15"/>
    </row>
    <row r="448" spans="5:7" hidden="1">
      <c r="E448" s="15"/>
      <c r="F448" s="15"/>
      <c r="G448" s="15"/>
    </row>
    <row r="449" spans="5:7" hidden="1">
      <c r="E449" s="15"/>
      <c r="F449" s="15"/>
      <c r="G449" s="15"/>
    </row>
    <row r="450" spans="5:7" hidden="1">
      <c r="E450" s="15"/>
      <c r="F450" s="15"/>
      <c r="G450" s="15"/>
    </row>
    <row r="451" spans="5:7" hidden="1">
      <c r="E451" s="15"/>
      <c r="F451" s="15"/>
      <c r="G451" s="15"/>
    </row>
    <row r="452" spans="5:7" hidden="1">
      <c r="E452" s="15"/>
      <c r="F452" s="15"/>
      <c r="G452" s="15"/>
    </row>
    <row r="453" spans="5:7" hidden="1">
      <c r="E453" s="15"/>
      <c r="F453" s="15"/>
      <c r="G453" s="15"/>
    </row>
    <row r="454" spans="5:7" hidden="1">
      <c r="E454" s="15"/>
      <c r="F454" s="15"/>
      <c r="G454" s="15"/>
    </row>
    <row r="455" spans="5:7" hidden="1">
      <c r="E455" s="15"/>
      <c r="F455" s="15"/>
      <c r="G455" s="15"/>
    </row>
    <row r="456" spans="5:7" hidden="1">
      <c r="E456" s="15"/>
      <c r="F456" s="15"/>
      <c r="G456" s="15"/>
    </row>
    <row r="457" spans="5:7" hidden="1">
      <c r="E457" s="15"/>
      <c r="F457" s="15"/>
      <c r="G457" s="15"/>
    </row>
    <row r="458" spans="5:7" hidden="1">
      <c r="E458" s="15"/>
      <c r="F458" s="15"/>
      <c r="G458" s="15"/>
    </row>
    <row r="459" spans="5:7" hidden="1">
      <c r="E459" s="15"/>
      <c r="F459" s="15"/>
      <c r="G459" s="15"/>
    </row>
    <row r="460" spans="5:7" hidden="1">
      <c r="E460" s="15"/>
      <c r="F460" s="15"/>
      <c r="G460" s="15"/>
    </row>
    <row r="461" spans="5:7" hidden="1">
      <c r="E461" s="15"/>
      <c r="F461" s="15"/>
      <c r="G461" s="15"/>
    </row>
    <row r="462" spans="5:7" hidden="1">
      <c r="E462" s="15"/>
      <c r="F462" s="15"/>
      <c r="G462" s="15"/>
    </row>
    <row r="463" spans="5:7" hidden="1">
      <c r="E463" s="15"/>
      <c r="F463" s="15"/>
      <c r="G463" s="15"/>
    </row>
    <row r="464" spans="5:7" hidden="1">
      <c r="E464" s="15"/>
      <c r="F464" s="15"/>
      <c r="G464" s="15"/>
    </row>
    <row r="465" spans="5:7" hidden="1">
      <c r="E465" s="15"/>
      <c r="F465" s="15"/>
      <c r="G465" s="15"/>
    </row>
    <row r="466" spans="5:7" hidden="1">
      <c r="E466" s="15"/>
      <c r="F466" s="15"/>
      <c r="G466" s="15"/>
    </row>
    <row r="467" spans="5:7" hidden="1">
      <c r="E467" s="15"/>
      <c r="F467" s="15"/>
      <c r="G467" s="15"/>
    </row>
    <row r="468" spans="5:7" hidden="1">
      <c r="E468" s="15"/>
      <c r="F468" s="15"/>
      <c r="G468" s="15"/>
    </row>
    <row r="469" spans="5:7" hidden="1">
      <c r="E469" s="15"/>
      <c r="F469" s="15"/>
      <c r="G469" s="15"/>
    </row>
    <row r="470" spans="5:7" hidden="1">
      <c r="E470" s="15"/>
      <c r="F470" s="15"/>
      <c r="G470" s="15"/>
    </row>
    <row r="471" spans="5:7" hidden="1">
      <c r="E471" s="15"/>
      <c r="F471" s="15"/>
      <c r="G471" s="15"/>
    </row>
    <row r="472" spans="5:7" hidden="1">
      <c r="E472" s="15"/>
      <c r="F472" s="15"/>
      <c r="G472" s="15"/>
    </row>
    <row r="473" spans="5:7" hidden="1">
      <c r="E473" s="15"/>
      <c r="F473" s="15"/>
      <c r="G473" s="15"/>
    </row>
    <row r="474" spans="5:7" hidden="1">
      <c r="E474" s="15"/>
      <c r="F474" s="15"/>
      <c r="G474" s="15"/>
    </row>
    <row r="475" spans="5:7" hidden="1">
      <c r="E475" s="15"/>
      <c r="F475" s="15"/>
      <c r="G475" s="15"/>
    </row>
    <row r="476" spans="5:7" hidden="1">
      <c r="E476" s="15"/>
      <c r="F476" s="15"/>
      <c r="G476" s="15"/>
    </row>
    <row r="477" spans="5:7" hidden="1">
      <c r="E477" s="15"/>
      <c r="F477" s="15"/>
      <c r="G477" s="15"/>
    </row>
    <row r="478" spans="5:7" hidden="1">
      <c r="E478" s="15"/>
      <c r="F478" s="15"/>
      <c r="G478" s="15"/>
    </row>
    <row r="479" spans="5:7" hidden="1">
      <c r="E479" s="15"/>
      <c r="F479" s="15"/>
      <c r="G479" s="15"/>
    </row>
    <row r="480" spans="5:7" hidden="1">
      <c r="E480" s="15"/>
      <c r="F480" s="15"/>
      <c r="G480" s="15"/>
    </row>
    <row r="481" spans="5:7" hidden="1">
      <c r="E481" s="15"/>
      <c r="F481" s="15"/>
      <c r="G481" s="15"/>
    </row>
    <row r="482" spans="5:7" hidden="1">
      <c r="E482" s="15"/>
      <c r="F482" s="15"/>
      <c r="G482" s="15"/>
    </row>
    <row r="483" spans="5:7" hidden="1">
      <c r="E483" s="15"/>
      <c r="F483" s="15"/>
      <c r="G483" s="15"/>
    </row>
    <row r="484" spans="5:7" hidden="1">
      <c r="E484" s="15"/>
      <c r="F484" s="15"/>
      <c r="G484" s="15"/>
    </row>
    <row r="485" spans="5:7" hidden="1">
      <c r="E485" s="15"/>
      <c r="F485" s="15"/>
      <c r="G485" s="15"/>
    </row>
    <row r="486" spans="5:7" hidden="1">
      <c r="E486" s="15"/>
      <c r="F486" s="15"/>
      <c r="G486" s="15"/>
    </row>
    <row r="487" spans="5:7" hidden="1">
      <c r="E487" s="15"/>
      <c r="F487" s="15"/>
      <c r="G487" s="15"/>
    </row>
    <row r="488" spans="5:7" hidden="1">
      <c r="E488" s="15"/>
      <c r="F488" s="15"/>
      <c r="G488" s="15"/>
    </row>
    <row r="489" spans="5:7" hidden="1">
      <c r="E489" s="15"/>
      <c r="F489" s="15"/>
      <c r="G489" s="15"/>
    </row>
    <row r="490" spans="5:7" hidden="1">
      <c r="E490" s="15"/>
      <c r="F490" s="15"/>
      <c r="G490" s="15"/>
    </row>
    <row r="491" spans="5:7" hidden="1">
      <c r="E491" s="15"/>
      <c r="F491" s="15"/>
      <c r="G491" s="15"/>
    </row>
    <row r="492" spans="5:7" hidden="1">
      <c r="E492" s="15"/>
      <c r="F492" s="15"/>
      <c r="G492" s="15"/>
    </row>
    <row r="493" spans="5:7" hidden="1">
      <c r="E493" s="15"/>
      <c r="F493" s="15"/>
      <c r="G493" s="15"/>
    </row>
    <row r="494" spans="5:7" hidden="1">
      <c r="E494" s="15"/>
      <c r="F494" s="15"/>
      <c r="G494" s="15"/>
    </row>
    <row r="495" spans="5:7" hidden="1">
      <c r="E495" s="15"/>
      <c r="F495" s="15"/>
      <c r="G495" s="15"/>
    </row>
    <row r="496" spans="5:7" hidden="1">
      <c r="E496" s="15"/>
      <c r="F496" s="15"/>
      <c r="G496" s="15"/>
    </row>
    <row r="497" spans="5:7" hidden="1">
      <c r="E497" s="15"/>
      <c r="F497" s="15"/>
      <c r="G497" s="15"/>
    </row>
    <row r="498" spans="5:7" hidden="1">
      <c r="E498" s="15"/>
      <c r="F498" s="15"/>
      <c r="G498" s="15"/>
    </row>
    <row r="499" spans="5:7" hidden="1">
      <c r="E499" s="15"/>
      <c r="F499" s="15"/>
      <c r="G499" s="15"/>
    </row>
    <row r="500" spans="5:7" hidden="1">
      <c r="E500" s="15"/>
      <c r="F500" s="15"/>
      <c r="G500" s="15"/>
    </row>
    <row r="501" spans="5:7" hidden="1">
      <c r="E501" s="15"/>
      <c r="F501" s="15"/>
      <c r="G501" s="15"/>
    </row>
    <row r="502" spans="5:7" hidden="1">
      <c r="E502" s="15"/>
      <c r="F502" s="15"/>
      <c r="G502" s="15"/>
    </row>
    <row r="503" spans="5:7" hidden="1">
      <c r="E503" s="15"/>
      <c r="F503" s="15"/>
      <c r="G503" s="15"/>
    </row>
    <row r="504" spans="5:7" hidden="1">
      <c r="E504" s="15"/>
      <c r="F504" s="15"/>
      <c r="G504" s="15"/>
    </row>
    <row r="505" spans="5:7" hidden="1">
      <c r="E505" s="15"/>
      <c r="F505" s="15"/>
      <c r="G505" s="15"/>
    </row>
    <row r="506" spans="5:7" hidden="1">
      <c r="E506" s="15"/>
      <c r="F506" s="15"/>
      <c r="G506" s="15"/>
    </row>
    <row r="507" spans="5:7" hidden="1">
      <c r="E507" s="15"/>
      <c r="F507" s="15"/>
      <c r="G507" s="15"/>
    </row>
    <row r="508" spans="5:7" hidden="1">
      <c r="E508" s="15"/>
      <c r="F508" s="15"/>
      <c r="G508" s="15"/>
    </row>
    <row r="509" spans="5:7" hidden="1">
      <c r="E509" s="15"/>
      <c r="F509" s="15"/>
      <c r="G509" s="15"/>
    </row>
    <row r="510" spans="5:7" hidden="1">
      <c r="E510" s="15"/>
      <c r="F510" s="15"/>
      <c r="G510" s="15"/>
    </row>
    <row r="511" spans="5:7" hidden="1">
      <c r="E511" s="15"/>
      <c r="F511" s="15"/>
      <c r="G511" s="15"/>
    </row>
    <row r="512" spans="5:7" hidden="1">
      <c r="E512" s="15"/>
      <c r="F512" s="15"/>
      <c r="G512" s="15"/>
    </row>
    <row r="513" spans="5:7" hidden="1">
      <c r="E513" s="15"/>
      <c r="F513" s="15"/>
      <c r="G513" s="15"/>
    </row>
    <row r="514" spans="5:7" hidden="1">
      <c r="E514" s="15"/>
      <c r="F514" s="15"/>
      <c r="G514" s="15"/>
    </row>
    <row r="515" spans="5:7" hidden="1">
      <c r="E515" s="15"/>
      <c r="F515" s="15"/>
      <c r="G515" s="15"/>
    </row>
    <row r="516" spans="5:7" hidden="1">
      <c r="E516" s="15"/>
      <c r="F516" s="15"/>
      <c r="G516" s="15"/>
    </row>
    <row r="517" spans="5:7" hidden="1">
      <c r="E517" s="15"/>
      <c r="F517" s="15"/>
      <c r="G517" s="15"/>
    </row>
    <row r="518" spans="5:7" hidden="1">
      <c r="E518" s="15"/>
      <c r="F518" s="15"/>
      <c r="G518" s="15"/>
    </row>
    <row r="519" spans="5:7" hidden="1">
      <c r="E519" s="15"/>
      <c r="F519" s="15"/>
      <c r="G519" s="15"/>
    </row>
    <row r="520" spans="5:7" hidden="1">
      <c r="E520" s="15"/>
      <c r="F520" s="15"/>
      <c r="G520" s="15"/>
    </row>
    <row r="521" spans="5:7" hidden="1">
      <c r="E521" s="15"/>
      <c r="F521" s="15"/>
      <c r="G521" s="15"/>
    </row>
    <row r="522" spans="5:7" hidden="1">
      <c r="E522" s="15"/>
      <c r="F522" s="15"/>
      <c r="G522" s="15"/>
    </row>
    <row r="523" spans="5:7" hidden="1">
      <c r="E523" s="15"/>
      <c r="F523" s="15"/>
      <c r="G523" s="15"/>
    </row>
    <row r="524" spans="5:7" hidden="1">
      <c r="E524" s="15"/>
      <c r="F524" s="15"/>
      <c r="G524" s="15"/>
    </row>
    <row r="525" spans="5:7" hidden="1">
      <c r="E525" s="15"/>
      <c r="F525" s="15"/>
      <c r="G525" s="15"/>
    </row>
    <row r="526" spans="5:7" hidden="1">
      <c r="E526" s="15"/>
      <c r="F526" s="15"/>
      <c r="G526" s="15"/>
    </row>
    <row r="527" spans="5:7" hidden="1">
      <c r="E527" s="15"/>
      <c r="F527" s="15"/>
      <c r="G527" s="15"/>
    </row>
    <row r="528" spans="5:7" hidden="1">
      <c r="E528" s="15"/>
      <c r="F528" s="15"/>
      <c r="G528" s="15"/>
    </row>
    <row r="529" spans="5:7" hidden="1">
      <c r="E529" s="15"/>
      <c r="F529" s="15"/>
      <c r="G529" s="15"/>
    </row>
    <row r="530" spans="5:7" hidden="1">
      <c r="E530" s="15"/>
      <c r="F530" s="15"/>
      <c r="G530" s="15"/>
    </row>
    <row r="531" spans="5:7" hidden="1">
      <c r="E531" s="15"/>
      <c r="F531" s="15"/>
      <c r="G531" s="15"/>
    </row>
    <row r="532" spans="5:7" hidden="1">
      <c r="E532" s="15"/>
      <c r="F532" s="15"/>
      <c r="G532" s="15"/>
    </row>
    <row r="533" spans="5:7" hidden="1">
      <c r="E533" s="15"/>
      <c r="F533" s="15"/>
      <c r="G533" s="15"/>
    </row>
    <row r="534" spans="5:7" hidden="1">
      <c r="E534" s="15"/>
      <c r="F534" s="15"/>
      <c r="G534" s="15"/>
    </row>
    <row r="535" spans="5:7" hidden="1">
      <c r="E535" s="15"/>
      <c r="F535" s="15"/>
      <c r="G535" s="15"/>
    </row>
    <row r="536" spans="5:7" hidden="1">
      <c r="E536" s="15"/>
      <c r="F536" s="15"/>
      <c r="G536" s="15"/>
    </row>
    <row r="537" spans="5:7" hidden="1">
      <c r="E537" s="15"/>
      <c r="F537" s="15"/>
      <c r="G537" s="15"/>
    </row>
    <row r="538" spans="5:7" hidden="1">
      <c r="E538" s="15"/>
      <c r="F538" s="15"/>
      <c r="G538" s="15"/>
    </row>
    <row r="539" spans="5:7" hidden="1">
      <c r="E539" s="15"/>
      <c r="F539" s="15"/>
      <c r="G539" s="15"/>
    </row>
    <row r="540" spans="5:7" hidden="1">
      <c r="E540" s="15"/>
      <c r="F540" s="15"/>
      <c r="G540" s="15"/>
    </row>
    <row r="541" spans="5:7" hidden="1">
      <c r="E541" s="15"/>
      <c r="F541" s="15"/>
      <c r="G541" s="15"/>
    </row>
    <row r="542" spans="5:7" hidden="1">
      <c r="E542" s="15"/>
      <c r="F542" s="15"/>
      <c r="G542" s="15"/>
    </row>
    <row r="543" spans="5:7" hidden="1">
      <c r="E543" s="15"/>
      <c r="F543" s="15"/>
      <c r="G543" s="15"/>
    </row>
    <row r="544" spans="5:7" hidden="1">
      <c r="E544" s="15"/>
      <c r="F544" s="15"/>
      <c r="G544" s="15"/>
    </row>
    <row r="545" spans="5:7" hidden="1">
      <c r="E545" s="15"/>
      <c r="F545" s="15"/>
      <c r="G545" s="15"/>
    </row>
    <row r="546" spans="5:7" hidden="1">
      <c r="E546" s="15"/>
      <c r="F546" s="15"/>
      <c r="G546" s="15"/>
    </row>
    <row r="547" spans="5:7" hidden="1">
      <c r="E547" s="15"/>
      <c r="F547" s="15"/>
      <c r="G547" s="15"/>
    </row>
    <row r="548" spans="5:7" hidden="1">
      <c r="E548" s="15"/>
      <c r="F548" s="15"/>
      <c r="G548" s="15"/>
    </row>
    <row r="549" spans="5:7" hidden="1">
      <c r="E549" s="15"/>
      <c r="F549" s="15"/>
      <c r="G549" s="15"/>
    </row>
    <row r="550" spans="5:7" hidden="1">
      <c r="E550" s="15"/>
      <c r="F550" s="15"/>
      <c r="G550" s="15"/>
    </row>
    <row r="551" spans="5:7" hidden="1">
      <c r="E551" s="15"/>
      <c r="F551" s="15"/>
      <c r="G551" s="15"/>
    </row>
    <row r="552" spans="5:7" hidden="1">
      <c r="E552" s="15"/>
      <c r="F552" s="15"/>
      <c r="G552" s="15"/>
    </row>
    <row r="553" spans="5:7" hidden="1">
      <c r="E553" s="15"/>
      <c r="F553" s="15"/>
      <c r="G553" s="15"/>
    </row>
    <row r="554" spans="5:7" hidden="1">
      <c r="E554" s="15"/>
      <c r="F554" s="15"/>
      <c r="G554" s="15"/>
    </row>
    <row r="555" spans="5:7" hidden="1">
      <c r="E555" s="15"/>
      <c r="F555" s="15"/>
      <c r="G555" s="15"/>
    </row>
    <row r="556" spans="5:7" hidden="1">
      <c r="E556" s="15"/>
      <c r="F556" s="15"/>
      <c r="G556" s="15"/>
    </row>
    <row r="557" spans="5:7" hidden="1">
      <c r="E557" s="15"/>
      <c r="F557" s="15"/>
      <c r="G557" s="15"/>
    </row>
    <row r="558" spans="5:7" hidden="1">
      <c r="E558" s="15"/>
      <c r="F558" s="15"/>
      <c r="G558" s="15"/>
    </row>
    <row r="559" spans="5:7" hidden="1">
      <c r="E559" s="15"/>
      <c r="F559" s="15"/>
      <c r="G559" s="15"/>
    </row>
    <row r="560" spans="5:7" hidden="1">
      <c r="E560" s="15"/>
      <c r="F560" s="15"/>
      <c r="G560" s="15"/>
    </row>
    <row r="561" spans="5:7" hidden="1">
      <c r="E561" s="15"/>
      <c r="F561" s="15"/>
      <c r="G561" s="15"/>
    </row>
    <row r="562" spans="5:7" hidden="1">
      <c r="E562" s="15"/>
      <c r="F562" s="15"/>
      <c r="G562" s="15"/>
    </row>
    <row r="563" spans="5:7" hidden="1">
      <c r="E563" s="15"/>
      <c r="F563" s="15"/>
      <c r="G563" s="15"/>
    </row>
    <row r="564" spans="5:7" hidden="1">
      <c r="E564" s="15"/>
      <c r="F564" s="15"/>
      <c r="G564" s="15"/>
    </row>
    <row r="565" spans="5:7" hidden="1">
      <c r="E565" s="15"/>
      <c r="F565" s="15"/>
      <c r="G565" s="15"/>
    </row>
    <row r="566" spans="5:7" hidden="1">
      <c r="E566" s="15"/>
      <c r="F566" s="15"/>
      <c r="G566" s="15"/>
    </row>
    <row r="567" spans="5:7" hidden="1">
      <c r="E567" s="15"/>
      <c r="F567" s="15"/>
      <c r="G567" s="15"/>
    </row>
    <row r="568" spans="5:7" hidden="1">
      <c r="E568" s="15"/>
      <c r="F568" s="15"/>
      <c r="G568" s="15"/>
    </row>
    <row r="569" spans="5:7" hidden="1">
      <c r="E569" s="15"/>
      <c r="F569" s="15"/>
      <c r="G569" s="15"/>
    </row>
    <row r="570" spans="5:7" hidden="1">
      <c r="E570" s="15"/>
      <c r="F570" s="15"/>
      <c r="G570" s="15"/>
    </row>
    <row r="571" spans="5:7" hidden="1">
      <c r="E571" s="15"/>
      <c r="F571" s="15"/>
      <c r="G571" s="15"/>
    </row>
    <row r="572" spans="5:7" hidden="1">
      <c r="E572" s="15"/>
      <c r="F572" s="15"/>
      <c r="G572" s="15"/>
    </row>
    <row r="573" spans="5:7" hidden="1">
      <c r="E573" s="15"/>
      <c r="F573" s="15"/>
      <c r="G573" s="15"/>
    </row>
    <row r="574" spans="5:7" hidden="1">
      <c r="E574" s="15"/>
      <c r="F574" s="15"/>
      <c r="G574" s="15"/>
    </row>
    <row r="575" spans="5:7" hidden="1">
      <c r="E575" s="15"/>
      <c r="F575" s="15"/>
      <c r="G575" s="15"/>
    </row>
    <row r="576" spans="5:7" hidden="1">
      <c r="E576" s="15"/>
      <c r="F576" s="15"/>
      <c r="G576" s="15"/>
    </row>
    <row r="577" spans="5:7" hidden="1">
      <c r="E577" s="15"/>
      <c r="F577" s="15"/>
      <c r="G577" s="15"/>
    </row>
    <row r="578" spans="5:7" hidden="1">
      <c r="E578" s="15"/>
      <c r="F578" s="15"/>
      <c r="G578" s="15"/>
    </row>
    <row r="579" spans="5:7" hidden="1">
      <c r="E579" s="15"/>
      <c r="F579" s="15"/>
      <c r="G579" s="15"/>
    </row>
    <row r="580" spans="5:7" hidden="1">
      <c r="E580" s="15"/>
      <c r="F580" s="15"/>
      <c r="G580" s="15"/>
    </row>
    <row r="581" spans="5:7" hidden="1">
      <c r="E581" s="15"/>
      <c r="F581" s="15"/>
      <c r="G581" s="15"/>
    </row>
    <row r="582" spans="5:7" hidden="1">
      <c r="E582" s="15"/>
      <c r="F582" s="15"/>
      <c r="G582" s="15"/>
    </row>
    <row r="583" spans="5:7" hidden="1">
      <c r="E583" s="15"/>
      <c r="F583" s="15"/>
      <c r="G583" s="15"/>
    </row>
    <row r="584" spans="5:7" hidden="1">
      <c r="E584" s="15"/>
      <c r="F584" s="15"/>
      <c r="G584" s="15"/>
    </row>
    <row r="585" spans="5:7" hidden="1">
      <c r="E585" s="15"/>
      <c r="F585" s="15"/>
      <c r="G585" s="15"/>
    </row>
    <row r="586" spans="5:7" hidden="1">
      <c r="E586" s="15"/>
      <c r="F586" s="15"/>
      <c r="G586" s="15"/>
    </row>
    <row r="587" spans="5:7" hidden="1">
      <c r="E587" s="15"/>
      <c r="F587" s="15"/>
      <c r="G587" s="15"/>
    </row>
    <row r="588" spans="5:7" hidden="1">
      <c r="E588" s="15"/>
      <c r="F588" s="15"/>
      <c r="G588" s="15"/>
    </row>
    <row r="589" spans="5:7" hidden="1">
      <c r="E589" s="15"/>
      <c r="F589" s="15"/>
      <c r="G589" s="15"/>
    </row>
    <row r="590" spans="5:7" hidden="1">
      <c r="E590" s="15"/>
      <c r="F590" s="15"/>
      <c r="G590" s="15"/>
    </row>
    <row r="591" spans="5:7" hidden="1">
      <c r="E591" s="15"/>
      <c r="F591" s="15"/>
      <c r="G591" s="15"/>
    </row>
    <row r="592" spans="5:7" hidden="1">
      <c r="E592" s="15"/>
      <c r="F592" s="15"/>
      <c r="G592" s="15"/>
    </row>
    <row r="593" spans="5:7" hidden="1">
      <c r="E593" s="15"/>
      <c r="F593" s="15"/>
      <c r="G593" s="15"/>
    </row>
    <row r="594" spans="5:7" hidden="1">
      <c r="E594" s="15"/>
      <c r="F594" s="15"/>
      <c r="G594" s="15"/>
    </row>
    <row r="595" spans="5:7" hidden="1">
      <c r="E595" s="15"/>
      <c r="F595" s="15"/>
      <c r="G595" s="15"/>
    </row>
    <row r="596" spans="5:7" hidden="1">
      <c r="E596" s="15"/>
      <c r="F596" s="15"/>
      <c r="G596" s="15"/>
    </row>
    <row r="597" spans="5:7" hidden="1">
      <c r="E597" s="15"/>
      <c r="F597" s="15"/>
      <c r="G597" s="15"/>
    </row>
    <row r="598" spans="5:7" hidden="1">
      <c r="E598" s="15"/>
      <c r="F598" s="15"/>
      <c r="G598" s="15"/>
    </row>
    <row r="599" spans="5:7" hidden="1">
      <c r="E599" s="15"/>
      <c r="F599" s="15"/>
      <c r="G599" s="15"/>
    </row>
    <row r="600" spans="5:7" hidden="1">
      <c r="E600" s="15"/>
      <c r="F600" s="15"/>
      <c r="G600" s="15"/>
    </row>
    <row r="601" spans="5:7" hidden="1">
      <c r="E601" s="15"/>
      <c r="F601" s="15"/>
      <c r="G601" s="15"/>
    </row>
    <row r="602" spans="5:7" hidden="1">
      <c r="E602" s="15"/>
      <c r="F602" s="15"/>
      <c r="G602" s="15"/>
    </row>
    <row r="603" spans="5:7" hidden="1">
      <c r="E603" s="15"/>
      <c r="F603" s="15"/>
      <c r="G603" s="15"/>
    </row>
    <row r="604" spans="5:7" hidden="1">
      <c r="E604" s="15"/>
      <c r="F604" s="15"/>
      <c r="G604" s="15"/>
    </row>
    <row r="605" spans="5:7" hidden="1">
      <c r="E605" s="15"/>
      <c r="F605" s="15"/>
      <c r="G605" s="15"/>
    </row>
    <row r="606" spans="5:7" hidden="1">
      <c r="E606" s="15"/>
      <c r="F606" s="15"/>
      <c r="G606" s="15"/>
    </row>
    <row r="607" spans="5:7" hidden="1">
      <c r="E607" s="15"/>
      <c r="F607" s="15"/>
      <c r="G607" s="15"/>
    </row>
    <row r="608" spans="5:7" hidden="1">
      <c r="E608" s="15"/>
      <c r="F608" s="15"/>
      <c r="G608" s="15"/>
    </row>
    <row r="609" spans="5:7" hidden="1">
      <c r="E609" s="15"/>
      <c r="F609" s="15"/>
      <c r="G609" s="15"/>
    </row>
    <row r="610" spans="5:7" hidden="1">
      <c r="E610" s="15"/>
      <c r="F610" s="15"/>
      <c r="G610" s="15"/>
    </row>
    <row r="611" spans="5:7" hidden="1">
      <c r="E611" s="15"/>
      <c r="F611" s="15"/>
      <c r="G611" s="15"/>
    </row>
    <row r="612" spans="5:7" hidden="1">
      <c r="E612" s="15"/>
      <c r="F612" s="15"/>
      <c r="G612" s="15"/>
    </row>
    <row r="613" spans="5:7" hidden="1">
      <c r="E613" s="15"/>
      <c r="F613" s="15"/>
      <c r="G613" s="15"/>
    </row>
    <row r="614" spans="5:7" hidden="1">
      <c r="E614" s="15"/>
      <c r="F614" s="15"/>
      <c r="G614" s="15"/>
    </row>
    <row r="615" spans="5:7" hidden="1">
      <c r="E615" s="15"/>
      <c r="F615" s="15"/>
      <c r="G615" s="15"/>
    </row>
    <row r="616" spans="5:7" hidden="1">
      <c r="E616" s="15"/>
      <c r="F616" s="15"/>
      <c r="G616" s="15"/>
    </row>
    <row r="617" spans="5:7" hidden="1">
      <c r="E617" s="15"/>
      <c r="F617" s="15"/>
      <c r="G617" s="15"/>
    </row>
    <row r="618" spans="5:7" hidden="1">
      <c r="E618" s="15"/>
      <c r="F618" s="15"/>
      <c r="G618" s="15"/>
    </row>
    <row r="619" spans="5:7" hidden="1">
      <c r="E619" s="15"/>
      <c r="F619" s="15"/>
      <c r="G619" s="15"/>
    </row>
    <row r="620" spans="5:7" hidden="1">
      <c r="E620" s="15"/>
      <c r="F620" s="15"/>
      <c r="G620" s="15"/>
    </row>
    <row r="621" spans="5:7" hidden="1">
      <c r="E621" s="15"/>
      <c r="F621" s="15"/>
      <c r="G621" s="15"/>
    </row>
    <row r="622" spans="5:7" hidden="1">
      <c r="E622" s="15"/>
      <c r="F622" s="15"/>
      <c r="G622" s="15"/>
    </row>
    <row r="623" spans="5:7" hidden="1">
      <c r="E623" s="15"/>
      <c r="F623" s="15"/>
      <c r="G623" s="15"/>
    </row>
    <row r="624" spans="5:7" hidden="1">
      <c r="E624" s="15"/>
      <c r="F624" s="15"/>
      <c r="G624" s="15"/>
    </row>
    <row r="625" spans="5:7" hidden="1">
      <c r="E625" s="15"/>
      <c r="F625" s="15"/>
      <c r="G625" s="15"/>
    </row>
    <row r="626" spans="5:7" hidden="1">
      <c r="E626" s="15"/>
      <c r="F626" s="15"/>
      <c r="G626" s="15"/>
    </row>
    <row r="627" spans="5:7" hidden="1">
      <c r="E627" s="15"/>
      <c r="F627" s="15"/>
      <c r="G627" s="15"/>
    </row>
    <row r="628" spans="5:7" hidden="1">
      <c r="E628" s="15"/>
      <c r="F628" s="15"/>
      <c r="G628" s="15"/>
    </row>
    <row r="629" spans="5:7" hidden="1">
      <c r="E629" s="15"/>
      <c r="F629" s="15"/>
      <c r="G629" s="15"/>
    </row>
    <row r="630" spans="5:7" hidden="1">
      <c r="E630" s="15"/>
      <c r="F630" s="15"/>
      <c r="G630" s="15"/>
    </row>
    <row r="631" spans="5:7" hidden="1">
      <c r="E631" s="15"/>
      <c r="F631" s="15"/>
      <c r="G631" s="15"/>
    </row>
    <row r="632" spans="5:7" hidden="1">
      <c r="E632" s="15"/>
      <c r="F632" s="15"/>
      <c r="G632" s="15"/>
    </row>
    <row r="633" spans="5:7" hidden="1">
      <c r="E633" s="15"/>
      <c r="F633" s="15"/>
      <c r="G633" s="15"/>
    </row>
    <row r="634" spans="5:7" hidden="1">
      <c r="E634" s="15"/>
      <c r="F634" s="15"/>
      <c r="G634" s="15"/>
    </row>
    <row r="635" spans="5:7" hidden="1">
      <c r="E635" s="15"/>
      <c r="F635" s="15"/>
      <c r="G635" s="15"/>
    </row>
    <row r="636" spans="5:7" hidden="1">
      <c r="E636" s="15"/>
      <c r="F636" s="15"/>
      <c r="G636" s="15"/>
    </row>
    <row r="637" spans="5:7" hidden="1">
      <c r="E637" s="15"/>
      <c r="F637" s="15"/>
      <c r="G637" s="15"/>
    </row>
    <row r="638" spans="5:7" hidden="1">
      <c r="E638" s="15"/>
      <c r="F638" s="15"/>
      <c r="G638" s="15"/>
    </row>
    <row r="639" spans="5:7" hidden="1">
      <c r="E639" s="15"/>
      <c r="F639" s="15"/>
      <c r="G639" s="15"/>
    </row>
    <row r="640" spans="5:7" hidden="1">
      <c r="E640" s="15"/>
      <c r="F640" s="15"/>
      <c r="G640" s="15"/>
    </row>
    <row r="641" spans="5:7" hidden="1">
      <c r="E641" s="15"/>
      <c r="F641" s="15"/>
      <c r="G641" s="15"/>
    </row>
    <row r="642" spans="5:7" hidden="1">
      <c r="E642" s="15"/>
      <c r="F642" s="15"/>
      <c r="G642" s="15"/>
    </row>
    <row r="643" spans="5:7" hidden="1">
      <c r="E643" s="15"/>
      <c r="F643" s="15"/>
      <c r="G643" s="15"/>
    </row>
    <row r="644" spans="5:7" hidden="1">
      <c r="E644" s="15"/>
      <c r="F644" s="15"/>
      <c r="G644" s="15"/>
    </row>
    <row r="645" spans="5:7" hidden="1">
      <c r="E645" s="15"/>
      <c r="F645" s="15"/>
      <c r="G645" s="15"/>
    </row>
    <row r="646" spans="5:7" hidden="1">
      <c r="E646" s="15"/>
      <c r="F646" s="15"/>
      <c r="G646" s="15"/>
    </row>
    <row r="647" spans="5:7" hidden="1">
      <c r="E647" s="15"/>
      <c r="F647" s="15"/>
      <c r="G647" s="15"/>
    </row>
    <row r="648" spans="5:7" hidden="1">
      <c r="E648" s="15"/>
      <c r="F648" s="15"/>
      <c r="G648" s="15"/>
    </row>
    <row r="649" spans="5:7" hidden="1">
      <c r="E649" s="15"/>
      <c r="F649" s="15"/>
      <c r="G649" s="15"/>
    </row>
    <row r="650" spans="5:7" hidden="1">
      <c r="E650" s="15"/>
      <c r="F650" s="15"/>
      <c r="G650" s="15"/>
    </row>
    <row r="651" spans="5:7" hidden="1">
      <c r="E651" s="15"/>
      <c r="F651" s="15"/>
      <c r="G651" s="15"/>
    </row>
    <row r="652" spans="5:7" hidden="1">
      <c r="E652" s="15"/>
      <c r="F652" s="15"/>
      <c r="G652" s="15"/>
    </row>
    <row r="653" spans="5:7" hidden="1">
      <c r="E653" s="15"/>
      <c r="F653" s="15"/>
      <c r="G653" s="15"/>
    </row>
    <row r="654" spans="5:7" hidden="1">
      <c r="E654" s="15"/>
      <c r="F654" s="15"/>
      <c r="G654" s="15"/>
    </row>
    <row r="655" spans="5:7" hidden="1">
      <c r="E655" s="15"/>
      <c r="F655" s="15"/>
      <c r="G655" s="15"/>
    </row>
    <row r="656" spans="5:7" hidden="1">
      <c r="E656" s="15"/>
      <c r="F656" s="15"/>
      <c r="G656" s="15"/>
    </row>
    <row r="657" spans="5:7" hidden="1">
      <c r="E657" s="15"/>
      <c r="F657" s="15"/>
      <c r="G657" s="15"/>
    </row>
    <row r="658" spans="5:7" hidden="1">
      <c r="E658" s="15"/>
      <c r="F658" s="15"/>
      <c r="G658" s="15"/>
    </row>
    <row r="659" spans="5:7" hidden="1">
      <c r="E659" s="15"/>
      <c r="F659" s="15"/>
      <c r="G659" s="15"/>
    </row>
    <row r="660" spans="5:7" hidden="1">
      <c r="E660" s="15"/>
      <c r="F660" s="15"/>
      <c r="G660" s="15"/>
    </row>
    <row r="661" spans="5:7" hidden="1">
      <c r="E661" s="15"/>
      <c r="F661" s="15"/>
      <c r="G661" s="15"/>
    </row>
    <row r="662" spans="5:7" hidden="1">
      <c r="E662" s="15"/>
      <c r="F662" s="15"/>
      <c r="G662" s="15"/>
    </row>
    <row r="663" spans="5:7" hidden="1">
      <c r="E663" s="15"/>
      <c r="F663" s="15"/>
      <c r="G663" s="15"/>
    </row>
    <row r="664" spans="5:7" hidden="1">
      <c r="E664" s="15"/>
      <c r="F664" s="15"/>
      <c r="G664" s="15"/>
    </row>
    <row r="665" spans="5:7" hidden="1">
      <c r="E665" s="15"/>
      <c r="F665" s="15"/>
      <c r="G665" s="15"/>
    </row>
    <row r="666" spans="5:7" hidden="1">
      <c r="E666" s="15"/>
      <c r="F666" s="15"/>
      <c r="G666" s="15"/>
    </row>
    <row r="667" spans="5:7" hidden="1">
      <c r="E667" s="15"/>
      <c r="F667" s="15"/>
      <c r="G667" s="15"/>
    </row>
    <row r="668" spans="5:7" hidden="1">
      <c r="E668" s="15"/>
      <c r="F668" s="15"/>
      <c r="G668" s="15"/>
    </row>
    <row r="669" spans="5:7" hidden="1">
      <c r="E669" s="15"/>
      <c r="F669" s="15"/>
      <c r="G669" s="15"/>
    </row>
    <row r="670" spans="5:7" hidden="1">
      <c r="E670" s="15"/>
      <c r="F670" s="15"/>
      <c r="G670" s="15"/>
    </row>
    <row r="671" spans="5:7" hidden="1">
      <c r="E671" s="15"/>
      <c r="F671" s="15"/>
      <c r="G671" s="15"/>
    </row>
    <row r="672" spans="5:7" hidden="1">
      <c r="E672" s="15"/>
      <c r="F672" s="15"/>
      <c r="G672" s="15"/>
    </row>
    <row r="673" spans="5:7" hidden="1">
      <c r="E673" s="15"/>
      <c r="F673" s="15"/>
      <c r="G673" s="15"/>
    </row>
    <row r="674" spans="5:7" hidden="1">
      <c r="E674" s="15"/>
      <c r="F674" s="15"/>
      <c r="G674" s="15"/>
    </row>
    <row r="675" spans="5:7" hidden="1">
      <c r="E675" s="15"/>
      <c r="F675" s="15"/>
      <c r="G675" s="15"/>
    </row>
    <row r="676" spans="5:7" hidden="1">
      <c r="E676" s="15"/>
      <c r="F676" s="15"/>
      <c r="G676" s="15"/>
    </row>
    <row r="677" spans="5:7" hidden="1">
      <c r="E677" s="15"/>
      <c r="F677" s="15"/>
      <c r="G677" s="15"/>
    </row>
    <row r="678" spans="5:7" hidden="1">
      <c r="E678" s="15"/>
      <c r="F678" s="15"/>
      <c r="G678" s="15"/>
    </row>
    <row r="679" spans="5:7" hidden="1">
      <c r="E679" s="15"/>
      <c r="F679" s="15"/>
      <c r="G679" s="15"/>
    </row>
    <row r="680" spans="5:7" hidden="1">
      <c r="E680" s="15"/>
      <c r="F680" s="15"/>
      <c r="G680" s="15"/>
    </row>
    <row r="681" spans="5:7" hidden="1">
      <c r="E681" s="15"/>
      <c r="F681" s="15"/>
      <c r="G681" s="15"/>
    </row>
    <row r="682" spans="5:7" hidden="1">
      <c r="E682" s="15"/>
      <c r="F682" s="15"/>
      <c r="G682" s="15"/>
    </row>
    <row r="683" spans="5:7" hidden="1">
      <c r="E683" s="15"/>
      <c r="F683" s="15"/>
      <c r="G683" s="15"/>
    </row>
    <row r="684" spans="5:7" hidden="1">
      <c r="E684" s="15"/>
      <c r="F684" s="15"/>
      <c r="G684" s="15"/>
    </row>
    <row r="685" spans="5:7" hidden="1">
      <c r="E685" s="15"/>
      <c r="F685" s="15"/>
      <c r="G685" s="15"/>
    </row>
    <row r="686" spans="5:7" hidden="1">
      <c r="E686" s="15"/>
      <c r="F686" s="15"/>
      <c r="G686" s="15"/>
    </row>
    <row r="687" spans="5:7" hidden="1">
      <c r="E687" s="15"/>
      <c r="F687" s="15"/>
      <c r="G687" s="15"/>
    </row>
    <row r="688" spans="5:7" hidden="1">
      <c r="E688" s="15"/>
      <c r="F688" s="15"/>
      <c r="G688" s="15"/>
    </row>
    <row r="689" spans="5:7" hidden="1">
      <c r="E689" s="15"/>
      <c r="F689" s="15"/>
      <c r="G689" s="15"/>
    </row>
    <row r="690" spans="5:7" hidden="1">
      <c r="E690" s="15"/>
      <c r="F690" s="15"/>
      <c r="G690" s="15"/>
    </row>
    <row r="691" spans="5:7" hidden="1">
      <c r="E691" s="15"/>
      <c r="F691" s="15"/>
      <c r="G691" s="15"/>
    </row>
    <row r="692" spans="5:7" hidden="1">
      <c r="E692" s="15"/>
      <c r="F692" s="15"/>
      <c r="G692" s="15"/>
    </row>
    <row r="693" spans="5:7" hidden="1">
      <c r="E693" s="15"/>
      <c r="F693" s="15"/>
      <c r="G693" s="15"/>
    </row>
    <row r="694" spans="5:7" hidden="1">
      <c r="E694" s="15"/>
      <c r="F694" s="15"/>
      <c r="G694" s="15"/>
    </row>
    <row r="695" spans="5:7" hidden="1">
      <c r="E695" s="15"/>
      <c r="F695" s="15"/>
      <c r="G695" s="15"/>
    </row>
    <row r="696" spans="5:7" hidden="1">
      <c r="E696" s="15"/>
      <c r="F696" s="15"/>
      <c r="G696" s="15"/>
    </row>
    <row r="697" spans="5:7" hidden="1">
      <c r="E697" s="15"/>
      <c r="F697" s="15"/>
      <c r="G697" s="15"/>
    </row>
    <row r="698" spans="5:7" hidden="1">
      <c r="E698" s="15"/>
      <c r="F698" s="15"/>
      <c r="G698" s="15"/>
    </row>
    <row r="699" spans="5:7" hidden="1">
      <c r="E699" s="15"/>
      <c r="F699" s="15"/>
      <c r="G699" s="15"/>
    </row>
    <row r="700" spans="5:7" hidden="1">
      <c r="E700" s="15"/>
      <c r="F700" s="15"/>
      <c r="G700" s="15"/>
    </row>
    <row r="701" spans="5:7" hidden="1">
      <c r="E701" s="15"/>
      <c r="F701" s="15"/>
      <c r="G701" s="15"/>
    </row>
    <row r="702" spans="5:7" hidden="1">
      <c r="E702" s="15"/>
      <c r="F702" s="15"/>
      <c r="G702" s="15"/>
    </row>
    <row r="703" spans="5:7" hidden="1">
      <c r="E703" s="15"/>
      <c r="F703" s="15"/>
      <c r="G703" s="15"/>
    </row>
    <row r="704" spans="5:7" hidden="1">
      <c r="E704" s="15"/>
      <c r="F704" s="15"/>
      <c r="G704" s="15"/>
    </row>
    <row r="705" spans="5:7" hidden="1">
      <c r="E705" s="15"/>
      <c r="F705" s="15"/>
      <c r="G705" s="15"/>
    </row>
    <row r="706" spans="5:7" hidden="1">
      <c r="E706" s="15"/>
      <c r="F706" s="15"/>
      <c r="G706" s="15"/>
    </row>
    <row r="707" spans="5:7" hidden="1">
      <c r="E707" s="15"/>
      <c r="F707" s="15"/>
      <c r="G707" s="15"/>
    </row>
    <row r="708" spans="5:7" hidden="1">
      <c r="E708" s="15"/>
      <c r="F708" s="15"/>
      <c r="G708" s="15"/>
    </row>
    <row r="709" spans="5:7" hidden="1">
      <c r="E709" s="15"/>
      <c r="F709" s="15"/>
      <c r="G709" s="15"/>
    </row>
    <row r="710" spans="5:7" hidden="1">
      <c r="E710" s="15"/>
      <c r="F710" s="15"/>
      <c r="G710" s="15"/>
    </row>
    <row r="711" spans="5:7" hidden="1">
      <c r="E711" s="15"/>
      <c r="F711" s="15"/>
      <c r="G711" s="15"/>
    </row>
    <row r="712" spans="5:7" hidden="1">
      <c r="E712" s="15"/>
      <c r="F712" s="15"/>
      <c r="G712" s="15"/>
    </row>
    <row r="713" spans="5:7" hidden="1">
      <c r="E713" s="15"/>
      <c r="F713" s="15"/>
      <c r="G713" s="15"/>
    </row>
    <row r="714" spans="5:7" hidden="1">
      <c r="E714" s="15"/>
      <c r="F714" s="15"/>
      <c r="G714" s="15"/>
    </row>
    <row r="715" spans="5:7" hidden="1">
      <c r="E715" s="15"/>
      <c r="F715" s="15"/>
      <c r="G715" s="15"/>
    </row>
    <row r="716" spans="5:7" hidden="1">
      <c r="E716" s="15"/>
      <c r="F716" s="15"/>
      <c r="G716" s="15"/>
    </row>
    <row r="717" spans="5:7" hidden="1">
      <c r="E717" s="15"/>
      <c r="F717" s="15"/>
      <c r="G717" s="15"/>
    </row>
    <row r="718" spans="5:7" hidden="1">
      <c r="E718" s="15"/>
      <c r="F718" s="15"/>
      <c r="G718" s="15"/>
    </row>
    <row r="719" spans="5:7" hidden="1">
      <c r="E719" s="15"/>
      <c r="F719" s="15"/>
      <c r="G719" s="15"/>
    </row>
    <row r="720" spans="5:7" hidden="1">
      <c r="E720" s="15"/>
      <c r="F720" s="15"/>
      <c r="G720" s="15"/>
    </row>
    <row r="721" spans="5:7" hidden="1">
      <c r="E721" s="15"/>
      <c r="F721" s="15"/>
      <c r="G721" s="15"/>
    </row>
    <row r="722" spans="5:7" hidden="1">
      <c r="E722" s="15"/>
      <c r="F722" s="15"/>
      <c r="G722" s="15"/>
    </row>
    <row r="723" spans="5:7" hidden="1">
      <c r="E723" s="15"/>
      <c r="F723" s="15"/>
      <c r="G723" s="15"/>
    </row>
    <row r="724" spans="5:7" hidden="1">
      <c r="E724" s="15"/>
      <c r="F724" s="15"/>
      <c r="G724" s="15"/>
    </row>
    <row r="725" spans="5:7" hidden="1">
      <c r="E725" s="15"/>
      <c r="F725" s="15"/>
      <c r="G725" s="15"/>
    </row>
    <row r="726" spans="5:7" hidden="1">
      <c r="E726" s="15"/>
      <c r="F726" s="15"/>
      <c r="G726" s="15"/>
    </row>
    <row r="727" spans="5:7" hidden="1">
      <c r="E727" s="15"/>
      <c r="F727" s="15"/>
      <c r="G727" s="15"/>
    </row>
    <row r="728" spans="5:7" hidden="1">
      <c r="E728" s="15"/>
      <c r="F728" s="15"/>
      <c r="G728" s="15"/>
    </row>
    <row r="729" spans="5:7" hidden="1">
      <c r="E729" s="15"/>
      <c r="F729" s="15"/>
      <c r="G729" s="15"/>
    </row>
    <row r="730" spans="5:7" hidden="1">
      <c r="E730" s="15"/>
      <c r="F730" s="15"/>
      <c r="G730" s="15"/>
    </row>
    <row r="731" spans="5:7" hidden="1">
      <c r="E731" s="15"/>
      <c r="F731" s="15"/>
      <c r="G731" s="15"/>
    </row>
    <row r="732" spans="5:7" hidden="1">
      <c r="E732" s="15"/>
      <c r="F732" s="15"/>
      <c r="G732" s="15"/>
    </row>
    <row r="733" spans="5:7" hidden="1">
      <c r="E733" s="15"/>
      <c r="F733" s="15"/>
      <c r="G733" s="15"/>
    </row>
    <row r="734" spans="5:7" hidden="1">
      <c r="E734" s="15"/>
      <c r="F734" s="15"/>
      <c r="G734" s="15"/>
    </row>
    <row r="735" spans="5:7" hidden="1">
      <c r="E735" s="15"/>
      <c r="F735" s="15"/>
      <c r="G735" s="15"/>
    </row>
    <row r="736" spans="5:7" hidden="1">
      <c r="E736" s="15"/>
      <c r="F736" s="15"/>
      <c r="G736" s="15"/>
    </row>
    <row r="737" spans="5:7" hidden="1">
      <c r="E737" s="15"/>
      <c r="F737" s="15"/>
      <c r="G737" s="15"/>
    </row>
    <row r="738" spans="5:7" hidden="1">
      <c r="E738" s="15"/>
      <c r="F738" s="15"/>
      <c r="G738" s="15"/>
    </row>
    <row r="739" spans="5:7" hidden="1">
      <c r="E739" s="15"/>
      <c r="F739" s="15"/>
      <c r="G739" s="15"/>
    </row>
    <row r="740" spans="5:7" hidden="1">
      <c r="E740" s="15"/>
      <c r="F740" s="15"/>
      <c r="G740" s="15"/>
    </row>
    <row r="741" spans="5:7" hidden="1">
      <c r="E741" s="15"/>
      <c r="F741" s="15"/>
      <c r="G741" s="15"/>
    </row>
    <row r="742" spans="5:7" hidden="1">
      <c r="E742" s="15"/>
      <c r="F742" s="15"/>
      <c r="G742" s="15"/>
    </row>
    <row r="743" spans="5:7" hidden="1">
      <c r="E743" s="15"/>
      <c r="F743" s="15"/>
      <c r="G743" s="15"/>
    </row>
    <row r="744" spans="5:7" hidden="1">
      <c r="E744" s="15"/>
      <c r="F744" s="15"/>
      <c r="G744" s="15"/>
    </row>
    <row r="745" spans="5:7" hidden="1">
      <c r="E745" s="15"/>
      <c r="F745" s="15"/>
      <c r="G745" s="15"/>
    </row>
    <row r="746" spans="5:7" hidden="1">
      <c r="E746" s="15"/>
      <c r="F746" s="15"/>
      <c r="G746" s="15"/>
    </row>
    <row r="747" spans="5:7" hidden="1">
      <c r="E747" s="15"/>
      <c r="F747" s="15"/>
      <c r="G747" s="15"/>
    </row>
    <row r="748" spans="5:7" hidden="1">
      <c r="E748" s="15"/>
      <c r="F748" s="15"/>
      <c r="G748" s="15"/>
    </row>
    <row r="749" spans="5:7" hidden="1">
      <c r="E749" s="15"/>
      <c r="F749" s="15"/>
      <c r="G749" s="15"/>
    </row>
    <row r="750" spans="5:7" hidden="1">
      <c r="E750" s="15"/>
      <c r="F750" s="15"/>
      <c r="G750" s="15"/>
    </row>
    <row r="751" spans="5:7" hidden="1">
      <c r="E751" s="15"/>
      <c r="F751" s="15"/>
      <c r="G751" s="15"/>
    </row>
    <row r="752" spans="5:7" hidden="1">
      <c r="E752" s="15"/>
      <c r="F752" s="15"/>
      <c r="G752" s="15"/>
    </row>
    <row r="753" spans="5:7" hidden="1">
      <c r="E753" s="15"/>
      <c r="F753" s="15"/>
      <c r="G753" s="15"/>
    </row>
    <row r="754" spans="5:7" hidden="1">
      <c r="E754" s="15"/>
      <c r="F754" s="15"/>
      <c r="G754" s="15"/>
    </row>
    <row r="755" spans="5:7" hidden="1">
      <c r="E755" s="15"/>
      <c r="F755" s="15"/>
      <c r="G755" s="15"/>
    </row>
    <row r="756" spans="5:7" hidden="1">
      <c r="E756" s="15"/>
      <c r="F756" s="15"/>
      <c r="G756" s="15"/>
    </row>
    <row r="757" spans="5:7" hidden="1">
      <c r="E757" s="15"/>
      <c r="F757" s="15"/>
      <c r="G757" s="15"/>
    </row>
    <row r="758" spans="5:7" hidden="1">
      <c r="E758" s="15"/>
      <c r="F758" s="15"/>
      <c r="G758" s="15"/>
    </row>
    <row r="759" spans="5:7" hidden="1">
      <c r="E759" s="15"/>
      <c r="F759" s="15"/>
      <c r="G759" s="15"/>
    </row>
    <row r="760" spans="5:7" hidden="1">
      <c r="E760" s="15"/>
      <c r="F760" s="15"/>
      <c r="G760" s="15"/>
    </row>
    <row r="761" spans="5:7" hidden="1">
      <c r="E761" s="15"/>
      <c r="F761" s="15"/>
      <c r="G761" s="15"/>
    </row>
    <row r="762" spans="5:7" hidden="1">
      <c r="E762" s="15"/>
      <c r="F762" s="15"/>
      <c r="G762" s="15"/>
    </row>
    <row r="763" spans="5:7" hidden="1">
      <c r="E763" s="15"/>
      <c r="F763" s="15"/>
      <c r="G763" s="15"/>
    </row>
    <row r="764" spans="5:7" hidden="1">
      <c r="E764" s="15"/>
      <c r="F764" s="15"/>
      <c r="G764" s="15"/>
    </row>
    <row r="765" spans="5:7" hidden="1">
      <c r="E765" s="15"/>
      <c r="F765" s="15"/>
      <c r="G765" s="15"/>
    </row>
    <row r="766" spans="5:7" hidden="1">
      <c r="E766" s="15"/>
      <c r="F766" s="15"/>
      <c r="G766" s="15"/>
    </row>
    <row r="767" spans="5:7" hidden="1">
      <c r="E767" s="15"/>
      <c r="F767" s="15"/>
      <c r="G767" s="15"/>
    </row>
    <row r="768" spans="5:7" hidden="1">
      <c r="E768" s="15"/>
      <c r="F768" s="15"/>
      <c r="G768" s="15"/>
    </row>
    <row r="769" spans="5:7" hidden="1">
      <c r="E769" s="15"/>
      <c r="F769" s="15"/>
      <c r="G769" s="15"/>
    </row>
    <row r="770" spans="5:7" hidden="1">
      <c r="E770" s="15"/>
      <c r="F770" s="15"/>
      <c r="G770" s="15"/>
    </row>
    <row r="771" spans="5:7" hidden="1">
      <c r="E771" s="15"/>
      <c r="F771" s="15"/>
      <c r="G771" s="15"/>
    </row>
    <row r="772" spans="5:7" hidden="1">
      <c r="E772" s="15"/>
      <c r="F772" s="15"/>
      <c r="G772" s="15"/>
    </row>
    <row r="773" spans="5:7" hidden="1">
      <c r="E773" s="15"/>
      <c r="F773" s="15"/>
      <c r="G773" s="15"/>
    </row>
    <row r="774" spans="5:7" hidden="1">
      <c r="E774" s="15"/>
      <c r="F774" s="15"/>
      <c r="G774" s="15"/>
    </row>
    <row r="775" spans="5:7" hidden="1">
      <c r="E775" s="15"/>
      <c r="F775" s="15"/>
      <c r="G775" s="15"/>
    </row>
    <row r="776" spans="5:7" hidden="1">
      <c r="E776" s="15"/>
      <c r="F776" s="15"/>
      <c r="G776" s="15"/>
    </row>
    <row r="777" spans="5:7" hidden="1">
      <c r="E777" s="15"/>
      <c r="F777" s="15"/>
      <c r="G777" s="15"/>
    </row>
    <row r="778" spans="5:7" hidden="1">
      <c r="E778" s="15"/>
      <c r="F778" s="15"/>
      <c r="G778" s="15"/>
    </row>
    <row r="779" spans="5:7" hidden="1">
      <c r="E779" s="15"/>
      <c r="F779" s="15"/>
      <c r="G779" s="15"/>
    </row>
    <row r="780" spans="5:7" hidden="1">
      <c r="E780" s="15"/>
      <c r="F780" s="15"/>
      <c r="G780" s="15"/>
    </row>
    <row r="781" spans="5:7" hidden="1">
      <c r="E781" s="15"/>
      <c r="F781" s="15"/>
      <c r="G781" s="15"/>
    </row>
    <row r="782" spans="5:7" hidden="1">
      <c r="E782" s="15"/>
      <c r="F782" s="15"/>
      <c r="G782" s="15"/>
    </row>
    <row r="783" spans="5:7" hidden="1">
      <c r="E783" s="15"/>
      <c r="F783" s="15"/>
      <c r="G783" s="15"/>
    </row>
    <row r="784" spans="5:7" hidden="1">
      <c r="E784" s="15"/>
      <c r="F784" s="15"/>
      <c r="G784" s="15"/>
    </row>
    <row r="785" spans="5:7" hidden="1">
      <c r="E785" s="15"/>
      <c r="F785" s="15"/>
      <c r="G785" s="15"/>
    </row>
    <row r="786" spans="5:7" hidden="1">
      <c r="E786" s="15"/>
      <c r="F786" s="15"/>
      <c r="G786" s="15"/>
    </row>
    <row r="787" spans="5:7" hidden="1">
      <c r="E787" s="15"/>
      <c r="F787" s="15"/>
      <c r="G787" s="15"/>
    </row>
    <row r="788" spans="5:7" hidden="1">
      <c r="E788" s="15"/>
      <c r="F788" s="15"/>
      <c r="G788" s="15"/>
    </row>
    <row r="789" spans="5:7" hidden="1">
      <c r="E789" s="15"/>
      <c r="F789" s="15"/>
      <c r="G789" s="15"/>
    </row>
    <row r="790" spans="5:7" hidden="1">
      <c r="E790" s="15"/>
      <c r="F790" s="15"/>
      <c r="G790" s="15"/>
    </row>
    <row r="791" spans="5:7" hidden="1">
      <c r="E791" s="15"/>
      <c r="F791" s="15"/>
      <c r="G791" s="15"/>
    </row>
    <row r="792" spans="5:7" hidden="1">
      <c r="E792" s="15"/>
      <c r="F792" s="15"/>
      <c r="G792" s="15"/>
    </row>
    <row r="793" spans="5:7" hidden="1">
      <c r="E793" s="15"/>
      <c r="F793" s="15"/>
      <c r="G793" s="15"/>
    </row>
    <row r="794" spans="5:7" hidden="1">
      <c r="E794" s="15"/>
      <c r="F794" s="15"/>
      <c r="G794" s="15"/>
    </row>
    <row r="795" spans="5:7" hidden="1">
      <c r="E795" s="15"/>
      <c r="F795" s="15"/>
      <c r="G795" s="15"/>
    </row>
    <row r="796" spans="5:7" hidden="1">
      <c r="E796" s="15"/>
      <c r="F796" s="15"/>
      <c r="G796" s="15"/>
    </row>
    <row r="797" spans="5:7" hidden="1">
      <c r="E797" s="15"/>
      <c r="F797" s="15"/>
      <c r="G797" s="15"/>
    </row>
    <row r="798" spans="5:7" hidden="1">
      <c r="E798" s="15"/>
      <c r="F798" s="15"/>
      <c r="G798" s="15"/>
    </row>
    <row r="799" spans="5:7" hidden="1">
      <c r="E799" s="15"/>
      <c r="F799" s="15"/>
      <c r="G799" s="15"/>
    </row>
    <row r="800" spans="5:7" hidden="1">
      <c r="E800" s="15"/>
      <c r="F800" s="15"/>
      <c r="G800" s="15"/>
    </row>
    <row r="801" spans="5:7" hidden="1">
      <c r="E801" s="15"/>
      <c r="F801" s="15"/>
      <c r="G801" s="15"/>
    </row>
    <row r="802" spans="5:7" hidden="1">
      <c r="E802" s="15"/>
      <c r="F802" s="15"/>
      <c r="G802" s="15"/>
    </row>
    <row r="803" spans="5:7" hidden="1">
      <c r="E803" s="15"/>
      <c r="F803" s="15"/>
      <c r="G803" s="15"/>
    </row>
    <row r="804" spans="5:7" hidden="1">
      <c r="E804" s="15"/>
      <c r="F804" s="15"/>
      <c r="G804" s="15"/>
    </row>
    <row r="805" spans="5:7" hidden="1">
      <c r="E805" s="15"/>
      <c r="F805" s="15"/>
      <c r="G805" s="15"/>
    </row>
    <row r="806" spans="5:7" hidden="1">
      <c r="E806" s="15"/>
      <c r="F806" s="15"/>
      <c r="G806" s="15"/>
    </row>
    <row r="807" spans="5:7" hidden="1">
      <c r="E807" s="15"/>
      <c r="F807" s="15"/>
      <c r="G807" s="15"/>
    </row>
    <row r="808" spans="5:7" hidden="1">
      <c r="E808" s="15"/>
      <c r="F808" s="15"/>
      <c r="G808" s="15"/>
    </row>
    <row r="809" spans="5:7" hidden="1">
      <c r="E809" s="15"/>
      <c r="F809" s="15"/>
      <c r="G809" s="15"/>
    </row>
    <row r="810" spans="5:7" hidden="1">
      <c r="E810" s="15"/>
      <c r="F810" s="15"/>
      <c r="G810" s="15"/>
    </row>
    <row r="811" spans="5:7" hidden="1">
      <c r="E811" s="15"/>
      <c r="F811" s="15"/>
      <c r="G811" s="15"/>
    </row>
    <row r="812" spans="5:7" hidden="1">
      <c r="E812" s="15"/>
      <c r="F812" s="15"/>
      <c r="G812" s="15"/>
    </row>
    <row r="813" spans="5:7" hidden="1">
      <c r="E813" s="15"/>
      <c r="F813" s="15"/>
      <c r="G813" s="15"/>
    </row>
    <row r="814" spans="5:7" hidden="1">
      <c r="E814" s="15"/>
      <c r="F814" s="15"/>
      <c r="G814" s="15"/>
    </row>
    <row r="815" spans="5:7" hidden="1">
      <c r="E815" s="15"/>
      <c r="F815" s="15"/>
      <c r="G815" s="15"/>
    </row>
    <row r="816" spans="5:7" hidden="1">
      <c r="E816" s="15"/>
      <c r="F816" s="15"/>
      <c r="G816" s="15"/>
    </row>
    <row r="817" spans="5:7" hidden="1">
      <c r="E817" s="15"/>
      <c r="F817" s="15"/>
      <c r="G817" s="15"/>
    </row>
    <row r="818" spans="5:7" hidden="1">
      <c r="E818" s="15"/>
      <c r="F818" s="15"/>
      <c r="G818" s="15"/>
    </row>
    <row r="819" spans="5:7" hidden="1">
      <c r="E819" s="15"/>
      <c r="F819" s="15"/>
      <c r="G819" s="15"/>
    </row>
    <row r="820" spans="5:7" hidden="1">
      <c r="E820" s="15"/>
      <c r="F820" s="15"/>
      <c r="G820" s="15"/>
    </row>
    <row r="821" spans="5:7" hidden="1">
      <c r="E821" s="15"/>
      <c r="F821" s="15"/>
      <c r="G821" s="15"/>
    </row>
    <row r="822" spans="5:7" hidden="1">
      <c r="E822" s="15"/>
      <c r="F822" s="15"/>
      <c r="G822" s="15"/>
    </row>
    <row r="823" spans="5:7" hidden="1">
      <c r="E823" s="15"/>
      <c r="F823" s="15"/>
      <c r="G823" s="15"/>
    </row>
    <row r="824" spans="5:7" hidden="1">
      <c r="E824" s="15"/>
      <c r="F824" s="15"/>
      <c r="G824" s="15"/>
    </row>
    <row r="825" spans="5:7" hidden="1">
      <c r="E825" s="15"/>
      <c r="F825" s="15"/>
      <c r="G825" s="15"/>
    </row>
    <row r="826" spans="5:7" hidden="1">
      <c r="E826" s="15"/>
      <c r="F826" s="15"/>
      <c r="G826" s="15"/>
    </row>
    <row r="827" spans="5:7" hidden="1">
      <c r="E827" s="15"/>
      <c r="F827" s="15"/>
      <c r="G827" s="15"/>
    </row>
    <row r="828" spans="5:7" hidden="1">
      <c r="E828" s="15"/>
      <c r="F828" s="15"/>
      <c r="G828" s="15"/>
    </row>
    <row r="829" spans="5:7" hidden="1">
      <c r="E829" s="15"/>
      <c r="F829" s="15"/>
      <c r="G829" s="15"/>
    </row>
    <row r="830" spans="5:7" hidden="1">
      <c r="E830" s="15"/>
      <c r="F830" s="15"/>
      <c r="G830" s="15"/>
    </row>
    <row r="831" spans="5:7" hidden="1">
      <c r="E831" s="15"/>
      <c r="F831" s="15"/>
      <c r="G831" s="15"/>
    </row>
    <row r="832" spans="5:7" hidden="1">
      <c r="E832" s="15"/>
      <c r="F832" s="15"/>
      <c r="G832" s="15"/>
    </row>
    <row r="833" spans="5:7" hidden="1">
      <c r="E833" s="15"/>
      <c r="F833" s="15"/>
      <c r="G833" s="15"/>
    </row>
    <row r="834" spans="5:7" hidden="1">
      <c r="E834" s="15"/>
      <c r="F834" s="15"/>
      <c r="G834" s="15"/>
    </row>
    <row r="835" spans="5:7" hidden="1">
      <c r="E835" s="15"/>
      <c r="F835" s="15"/>
      <c r="G835" s="15"/>
    </row>
    <row r="836" spans="5:7" hidden="1">
      <c r="E836" s="15"/>
      <c r="F836" s="15"/>
      <c r="G836" s="15"/>
    </row>
    <row r="837" spans="5:7" hidden="1">
      <c r="E837" s="15"/>
      <c r="F837" s="15"/>
      <c r="G837" s="15"/>
    </row>
    <row r="838" spans="5:7" hidden="1">
      <c r="E838" s="15"/>
      <c r="F838" s="15"/>
      <c r="G838" s="15"/>
    </row>
    <row r="839" spans="5:7" hidden="1">
      <c r="E839" s="15"/>
      <c r="F839" s="15"/>
      <c r="G839" s="15"/>
    </row>
    <row r="840" spans="5:7" hidden="1">
      <c r="E840" s="15"/>
      <c r="F840" s="15"/>
      <c r="G840" s="15"/>
    </row>
    <row r="841" spans="5:7" hidden="1">
      <c r="E841" s="15"/>
      <c r="F841" s="15"/>
      <c r="G841" s="15"/>
    </row>
    <row r="842" spans="5:7" hidden="1">
      <c r="E842" s="15"/>
      <c r="F842" s="15"/>
      <c r="G842" s="15"/>
    </row>
    <row r="843" spans="5:7" hidden="1">
      <c r="E843" s="15"/>
      <c r="F843" s="15"/>
      <c r="G843" s="15"/>
    </row>
    <row r="844" spans="5:7" hidden="1">
      <c r="E844" s="15"/>
      <c r="F844" s="15"/>
      <c r="G844" s="15"/>
    </row>
    <row r="845" spans="5:7" hidden="1">
      <c r="E845" s="15"/>
      <c r="F845" s="15"/>
      <c r="G845" s="15"/>
    </row>
    <row r="846" spans="5:7" hidden="1">
      <c r="E846" s="15"/>
      <c r="F846" s="15"/>
      <c r="G846" s="15"/>
    </row>
    <row r="847" spans="5:7" hidden="1">
      <c r="E847" s="15"/>
      <c r="F847" s="15"/>
      <c r="G847" s="15"/>
    </row>
    <row r="848" spans="5:7" hidden="1">
      <c r="E848" s="15"/>
      <c r="F848" s="15"/>
      <c r="G848" s="15"/>
    </row>
    <row r="849" spans="5:7" hidden="1">
      <c r="E849" s="15"/>
      <c r="F849" s="15"/>
      <c r="G849" s="15"/>
    </row>
    <row r="850" spans="5:7" hidden="1">
      <c r="E850" s="15"/>
      <c r="F850" s="15"/>
      <c r="G850" s="15"/>
    </row>
    <row r="851" spans="5:7" hidden="1">
      <c r="E851" s="15"/>
      <c r="F851" s="15"/>
      <c r="G851" s="15"/>
    </row>
    <row r="852" spans="5:7" hidden="1">
      <c r="E852" s="15"/>
      <c r="F852" s="15"/>
      <c r="G852" s="15"/>
    </row>
    <row r="853" spans="5:7" hidden="1">
      <c r="E853" s="15"/>
      <c r="F853" s="15"/>
      <c r="G853" s="15"/>
    </row>
    <row r="854" spans="5:7" hidden="1">
      <c r="E854" s="15"/>
      <c r="F854" s="15"/>
      <c r="G854" s="15"/>
    </row>
    <row r="855" spans="5:7" hidden="1">
      <c r="E855" s="15"/>
      <c r="F855" s="15"/>
      <c r="G855" s="15"/>
    </row>
    <row r="10000" spans="52:52" hidden="1">
      <c r="AZ10000"/>
    </row>
  </sheetData>
  <dataValidations count="1">
    <dataValidation allowBlank="1" showInputMessage="1" showErrorMessage="1" sqref="B1:B4 C25:D25 A18:I18 G5:H17 I5:I10 A5:F10 A26:F1048576 G19:H1048576 I26:I1048576 J5:AY1048576 BA5:XFD1048576 AZ5:AZ9999 AZ10001:AZ1048576" xr:uid="{00000000-0002-0000-17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4.5703125" style="12" customWidth="1"/>
    <col min="3" max="3" width="10.7109375" style="13" customWidth="1"/>
    <col min="4" max="4" width="12.85546875" style="13" customWidth="1"/>
    <col min="5" max="5" width="15.28515625" style="13" customWidth="1"/>
    <col min="6" max="6" width="11.85546875" style="13" customWidth="1"/>
    <col min="7" max="7" width="16" style="13" customWidth="1"/>
    <col min="8" max="8" width="12.7109375" style="13" customWidth="1"/>
    <col min="9" max="9" width="28.5703125" style="13" customWidth="1"/>
    <col min="10" max="10" width="2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63" t="s">
        <v>4604</v>
      </c>
    </row>
    <row r="2" spans="1:25" s="1" customFormat="1">
      <c r="A2" s="2" t="s">
        <v>1</v>
      </c>
      <c r="B2" s="9" t="s">
        <v>3591</v>
      </c>
    </row>
    <row r="3" spans="1:25" s="1" customFormat="1">
      <c r="A3" s="2" t="s">
        <v>2</v>
      </c>
      <c r="B3" s="20" t="s">
        <v>3592</v>
      </c>
    </row>
    <row r="4" spans="1:25" s="1" customFormat="1">
      <c r="A4" s="2" t="s">
        <v>3</v>
      </c>
      <c r="B4" s="64" t="s">
        <v>165</v>
      </c>
    </row>
    <row r="5" spans="1:25" s="15" customFormat="1">
      <c r="A5" s="32" t="s">
        <v>92</v>
      </c>
      <c r="B5" s="32" t="s">
        <v>47</v>
      </c>
      <c r="C5" s="32" t="s">
        <v>48</v>
      </c>
      <c r="D5" s="32" t="s">
        <v>136</v>
      </c>
      <c r="E5" s="32" t="s">
        <v>137</v>
      </c>
      <c r="F5" s="32" t="s">
        <v>50</v>
      </c>
      <c r="G5" s="32" t="s">
        <v>138</v>
      </c>
      <c r="H5" s="32" t="s">
        <v>5</v>
      </c>
      <c r="I5" s="32" t="s">
        <v>54</v>
      </c>
      <c r="J5" s="32" t="s">
        <v>55</v>
      </c>
    </row>
    <row r="6" spans="1:25" s="15" customFormat="1">
      <c r="A6" s="102" t="s">
        <v>4605</v>
      </c>
      <c r="B6" s="125" t="s">
        <v>4605</v>
      </c>
      <c r="C6" s="103" t="s">
        <v>4605</v>
      </c>
      <c r="D6" s="103" t="s">
        <v>4605</v>
      </c>
      <c r="E6" s="16" t="s">
        <v>7</v>
      </c>
      <c r="F6" s="103" t="s">
        <v>4605</v>
      </c>
      <c r="G6" s="16" t="s">
        <v>7</v>
      </c>
      <c r="H6" s="16" t="s">
        <v>6</v>
      </c>
      <c r="I6" s="21" t="s">
        <v>7</v>
      </c>
      <c r="J6" s="29" t="s">
        <v>7</v>
      </c>
    </row>
    <row r="7" spans="1:25" s="17" customFormat="1" ht="20.25">
      <c r="A7" s="104" t="s">
        <v>4605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4" t="s">
        <v>60</v>
      </c>
      <c r="I7" s="24" t="s">
        <v>61</v>
      </c>
      <c r="J7" s="24" t="s">
        <v>61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139</v>
      </c>
      <c r="B8" s="105" t="s">
        <v>4605</v>
      </c>
      <c r="C8" s="105" t="s">
        <v>4605</v>
      </c>
      <c r="D8" s="105" t="s">
        <v>4605</v>
      </c>
      <c r="E8" s="105" t="s">
        <v>4605</v>
      </c>
      <c r="F8" s="105" t="s">
        <v>4605</v>
      </c>
      <c r="G8" s="105" t="s">
        <v>4605</v>
      </c>
      <c r="H8" s="53">
        <v>0</v>
      </c>
      <c r="I8" s="54">
        <v>0</v>
      </c>
      <c r="J8" s="54">
        <v>0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7" t="s">
        <v>173</v>
      </c>
      <c r="B9" s="109" t="s">
        <v>4605</v>
      </c>
      <c r="C9" s="121" t="s">
        <v>4605</v>
      </c>
      <c r="D9" s="121" t="s">
        <v>4605</v>
      </c>
      <c r="E9" s="121" t="s">
        <v>4605</v>
      </c>
      <c r="F9" s="121" t="s">
        <v>4605</v>
      </c>
      <c r="G9" s="58">
        <v>0</v>
      </c>
      <c r="H9" s="59">
        <v>0</v>
      </c>
      <c r="I9" s="58">
        <v>0</v>
      </c>
      <c r="J9" s="58">
        <v>0</v>
      </c>
    </row>
    <row r="10" spans="1:25">
      <c r="A10" t="s">
        <v>182</v>
      </c>
      <c r="B10" s="109" t="s">
        <v>4605</v>
      </c>
      <c r="C10" t="s">
        <v>182</v>
      </c>
      <c r="D10" s="121" t="s">
        <v>4605</v>
      </c>
      <c r="E10" s="56">
        <v>0</v>
      </c>
      <c r="F10" t="s">
        <v>182</v>
      </c>
      <c r="G10" s="56">
        <v>0</v>
      </c>
      <c r="H10" s="55">
        <v>0</v>
      </c>
      <c r="I10" s="56">
        <v>0</v>
      </c>
      <c r="J10" s="56">
        <v>0</v>
      </c>
    </row>
    <row r="11" spans="1:25">
      <c r="A11" s="57" t="s">
        <v>204</v>
      </c>
      <c r="B11" s="109" t="s">
        <v>4605</v>
      </c>
      <c r="C11" s="121" t="s">
        <v>4605</v>
      </c>
      <c r="D11" s="121" t="s">
        <v>4605</v>
      </c>
      <c r="E11" s="121" t="s">
        <v>4605</v>
      </c>
      <c r="F11" s="121" t="s">
        <v>4605</v>
      </c>
      <c r="G11" s="58">
        <v>0</v>
      </c>
      <c r="H11" s="59">
        <v>0</v>
      </c>
      <c r="I11" s="58">
        <v>0</v>
      </c>
      <c r="J11" s="58">
        <v>0</v>
      </c>
    </row>
    <row r="12" spans="1:25">
      <c r="A12" t="s">
        <v>182</v>
      </c>
      <c r="B12" s="109" t="s">
        <v>4605</v>
      </c>
      <c r="C12" t="s">
        <v>182</v>
      </c>
      <c r="D12" s="121" t="s">
        <v>4605</v>
      </c>
      <c r="E12" s="56">
        <v>0</v>
      </c>
      <c r="F12" t="s">
        <v>182</v>
      </c>
      <c r="G12" s="56">
        <v>0</v>
      </c>
      <c r="H12" s="55">
        <v>0</v>
      </c>
      <c r="I12" s="56">
        <v>0</v>
      </c>
      <c r="J12" s="56">
        <v>0</v>
      </c>
    </row>
    <row r="13" spans="1:25" hidden="1">
      <c r="C13" s="15"/>
      <c r="D13" s="15"/>
      <c r="E13" s="15"/>
      <c r="F13" s="15"/>
      <c r="G13" s="15"/>
    </row>
    <row r="14" spans="1:25" hidden="1">
      <c r="C14" s="15"/>
      <c r="D14" s="15"/>
      <c r="E14" s="15"/>
      <c r="F14" s="15"/>
      <c r="G14" s="15"/>
    </row>
    <row r="15" spans="1:25" hidden="1">
      <c r="C15" s="15"/>
      <c r="D15" s="15"/>
      <c r="E15" s="15"/>
      <c r="F15" s="15"/>
      <c r="G15" s="15"/>
    </row>
    <row r="16" spans="1:25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D598" s="37"/>
      <c r="F598" s="37"/>
    </row>
    <row r="599" spans="3:7" hidden="1">
      <c r="D599" s="37"/>
      <c r="F599" s="37"/>
    </row>
    <row r="600" spans="3:7" hidden="1">
      <c r="D600" s="37"/>
      <c r="F600" s="37"/>
    </row>
    <row r="601" spans="3:7" hidden="1">
      <c r="D601" s="37"/>
      <c r="F601" s="37"/>
    </row>
    <row r="602" spans="3:7" hidden="1">
      <c r="D602" s="37"/>
      <c r="F602" s="37"/>
    </row>
    <row r="603" spans="3:7" hidden="1">
      <c r="D603" s="37"/>
      <c r="F603" s="37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8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3" customWidth="1"/>
    <col min="3" max="3" width="10.7109375" style="13" customWidth="1"/>
    <col min="4" max="4" width="12.42578125" style="13" customWidth="1"/>
    <col min="5" max="5" width="14.42578125" style="13" customWidth="1"/>
    <col min="6" max="6" width="11.5703125" style="13" customWidth="1"/>
    <col min="7" max="7" width="14.85546875" style="13" customWidth="1"/>
    <col min="8" max="8" width="12.7109375" style="13" customWidth="1"/>
    <col min="9" max="9" width="26.85546875" style="13" customWidth="1"/>
    <col min="10" max="10" width="23.710937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63" t="s">
        <v>4604</v>
      </c>
    </row>
    <row r="2" spans="1:25" s="1" customFormat="1">
      <c r="A2" s="2" t="s">
        <v>1</v>
      </c>
      <c r="B2" s="9" t="s">
        <v>3591</v>
      </c>
    </row>
    <row r="3" spans="1:25" s="1" customFormat="1">
      <c r="A3" s="2" t="s">
        <v>2</v>
      </c>
      <c r="B3" s="20" t="s">
        <v>3592</v>
      </c>
    </row>
    <row r="4" spans="1:25" s="1" customFormat="1">
      <c r="A4" s="2" t="s">
        <v>3</v>
      </c>
      <c r="B4" s="64" t="s">
        <v>165</v>
      </c>
    </row>
    <row r="5" spans="1:25" s="15" customFormat="1">
      <c r="A5" s="32" t="s">
        <v>92</v>
      </c>
      <c r="B5" s="35" t="s">
        <v>46</v>
      </c>
      <c r="C5" s="35" t="s">
        <v>48</v>
      </c>
      <c r="D5" s="35" t="s">
        <v>136</v>
      </c>
      <c r="E5" s="35" t="s">
        <v>137</v>
      </c>
      <c r="F5" s="35" t="s">
        <v>50</v>
      </c>
      <c r="G5" s="35" t="s">
        <v>138</v>
      </c>
      <c r="H5" s="35" t="s">
        <v>5</v>
      </c>
      <c r="I5" s="35" t="s">
        <v>54</v>
      </c>
      <c r="J5" s="36" t="s">
        <v>55</v>
      </c>
    </row>
    <row r="6" spans="1:25" s="15" customFormat="1">
      <c r="A6" s="102" t="s">
        <v>4605</v>
      </c>
      <c r="B6" s="103" t="s">
        <v>4605</v>
      </c>
      <c r="C6" s="103" t="s">
        <v>4605</v>
      </c>
      <c r="D6" s="103" t="s">
        <v>4605</v>
      </c>
      <c r="E6" s="16" t="s">
        <v>7</v>
      </c>
      <c r="F6" s="103" t="s">
        <v>4605</v>
      </c>
      <c r="G6" s="16" t="s">
        <v>7</v>
      </c>
      <c r="H6" s="16" t="s">
        <v>6</v>
      </c>
      <c r="I6" s="21" t="s">
        <v>7</v>
      </c>
      <c r="J6" s="29" t="s">
        <v>7</v>
      </c>
    </row>
    <row r="7" spans="1:25" s="17" customFormat="1" ht="20.25">
      <c r="A7" s="104" t="s">
        <v>4605</v>
      </c>
      <c r="B7" s="24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24" t="s">
        <v>61</v>
      </c>
      <c r="J7" s="24" t="s">
        <v>62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140</v>
      </c>
      <c r="B8" s="119" t="s">
        <v>4605</v>
      </c>
      <c r="C8" s="105" t="s">
        <v>4605</v>
      </c>
      <c r="D8" s="105" t="s">
        <v>4605</v>
      </c>
      <c r="E8" s="105" t="s">
        <v>4605</v>
      </c>
      <c r="F8" s="105" t="s">
        <v>4605</v>
      </c>
      <c r="G8" s="54">
        <v>1E-4</v>
      </c>
      <c r="H8" s="53">
        <f>H9+H33</f>
        <v>-211957.58152484358</v>
      </c>
      <c r="I8" s="54">
        <f>H8/$H$8</f>
        <v>1</v>
      </c>
      <c r="J8" s="54">
        <f>H8/'סכום נכסי הקרן'!$C$41</f>
        <v>-1.2866816204816717E-2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7" t="s">
        <v>173</v>
      </c>
      <c r="B9" s="109" t="s">
        <v>4605</v>
      </c>
      <c r="C9" s="109" t="s">
        <v>4605</v>
      </c>
      <c r="D9" s="109" t="s">
        <v>4605</v>
      </c>
      <c r="E9" s="109" t="s">
        <v>4605</v>
      </c>
      <c r="F9" s="109" t="s">
        <v>4605</v>
      </c>
      <c r="G9" s="58">
        <v>2.0000000000000001E-4</v>
      </c>
      <c r="H9" s="59">
        <f>SUM(H10:H32)</f>
        <v>-196617.19593975801</v>
      </c>
      <c r="I9" s="58">
        <f t="shared" ref="I9:I38" si="0">H9/$H$8</f>
        <v>0.92762520937101967</v>
      </c>
      <c r="J9" s="58">
        <f>H9/'סכום נכסי הקרן'!$C$41</f>
        <v>-1.1935583075931537E-2</v>
      </c>
    </row>
    <row r="10" spans="1:25">
      <c r="A10" t="s">
        <v>3511</v>
      </c>
      <c r="B10" t="s">
        <v>3512</v>
      </c>
      <c r="C10" s="62" t="s">
        <v>4509</v>
      </c>
      <c r="D10" s="108" t="s">
        <v>4605</v>
      </c>
      <c r="E10" s="56">
        <v>0</v>
      </c>
      <c r="F10" t="s">
        <v>100</v>
      </c>
      <c r="G10" s="56">
        <v>0</v>
      </c>
      <c r="H10" s="55">
        <v>406.71563985</v>
      </c>
      <c r="I10" s="56">
        <f t="shared" si="0"/>
        <v>-1.9188539373022088E-3</v>
      </c>
      <c r="J10" s="56">
        <f>H10/'סכום נכסי הקרן'!$C$41</f>
        <v>2.468954093515642E-5</v>
      </c>
    </row>
    <row r="11" spans="1:25">
      <c r="A11" t="s">
        <v>3513</v>
      </c>
      <c r="B11" t="s">
        <v>3514</v>
      </c>
      <c r="C11" s="62" t="s">
        <v>4509</v>
      </c>
      <c r="D11" s="108" t="s">
        <v>4605</v>
      </c>
      <c r="E11" s="56">
        <v>0</v>
      </c>
      <c r="F11" t="s">
        <v>98</v>
      </c>
      <c r="G11" s="56">
        <v>0</v>
      </c>
      <c r="H11" s="55">
        <v>538.32722000000001</v>
      </c>
      <c r="I11" s="56">
        <f t="shared" si="0"/>
        <v>-2.539787518461106E-3</v>
      </c>
      <c r="J11" s="56">
        <f>H11/'סכום נכסי הקרן'!$C$41</f>
        <v>3.2678979199326591E-5</v>
      </c>
    </row>
    <row r="12" spans="1:25">
      <c r="A12" t="s">
        <v>3515</v>
      </c>
      <c r="B12" t="s">
        <v>3516</v>
      </c>
      <c r="C12" s="62" t="s">
        <v>4509</v>
      </c>
      <c r="D12" s="108" t="s">
        <v>4605</v>
      </c>
      <c r="E12" s="56">
        <v>0</v>
      </c>
      <c r="F12" t="s">
        <v>98</v>
      </c>
      <c r="G12" s="56">
        <v>0</v>
      </c>
      <c r="H12" s="55">
        <f>-7429.41504-(1143497.12+9.58+27114.28)/1000</f>
        <v>-8600.0360199999996</v>
      </c>
      <c r="I12" s="56">
        <f t="shared" si="0"/>
        <v>4.0574326042647303E-2</v>
      </c>
      <c r="J12" s="56">
        <f>H12/'סכום נכסי הקרן'!$C$41</f>
        <v>-5.2206239582505123E-4</v>
      </c>
    </row>
    <row r="13" spans="1:25">
      <c r="A13" t="s">
        <v>3517</v>
      </c>
      <c r="B13" t="s">
        <v>3518</v>
      </c>
      <c r="C13" s="62" t="s">
        <v>4509</v>
      </c>
      <c r="D13" s="108" t="s">
        <v>4605</v>
      </c>
      <c r="E13" s="56">
        <v>0</v>
      </c>
      <c r="F13" t="s">
        <v>98</v>
      </c>
      <c r="G13" s="56">
        <v>0</v>
      </c>
      <c r="H13" s="55">
        <v>-1564.3307600000001</v>
      </c>
      <c r="I13" s="56">
        <f t="shared" si="0"/>
        <v>7.3803954015046382E-3</v>
      </c>
      <c r="J13" s="56">
        <f>H13/'סכום נכסי הקרן'!$C$41</f>
        <v>-9.496219115003466E-5</v>
      </c>
    </row>
    <row r="14" spans="1:25">
      <c r="A14" t="s">
        <v>3519</v>
      </c>
      <c r="B14" t="s">
        <v>3520</v>
      </c>
      <c r="C14" s="62" t="s">
        <v>4509</v>
      </c>
      <c r="D14" s="108" t="s">
        <v>4605</v>
      </c>
      <c r="E14" s="56">
        <v>0</v>
      </c>
      <c r="F14" t="s">
        <v>98</v>
      </c>
      <c r="G14" s="56">
        <v>0</v>
      </c>
      <c r="H14" s="55">
        <v>4164.7721799999999</v>
      </c>
      <c r="I14" s="56">
        <f t="shared" si="0"/>
        <v>-1.9649083321475087E-2</v>
      </c>
      <c r="J14" s="56">
        <f>H14/'סכום נכסי הקרן'!$C$41</f>
        <v>2.528211436905495E-4</v>
      </c>
    </row>
    <row r="15" spans="1:25">
      <c r="A15" t="s">
        <v>3521</v>
      </c>
      <c r="B15" t="s">
        <v>3522</v>
      </c>
      <c r="C15" s="62" t="s">
        <v>4509</v>
      </c>
      <c r="D15" s="108" t="s">
        <v>4605</v>
      </c>
      <c r="E15" s="56">
        <v>0</v>
      </c>
      <c r="F15" t="s">
        <v>98</v>
      </c>
      <c r="G15" s="56">
        <v>0</v>
      </c>
      <c r="H15" s="55">
        <v>2.7136100000000001</v>
      </c>
      <c r="I15" s="56">
        <f t="shared" si="0"/>
        <v>-1.2802608807281269E-5</v>
      </c>
      <c r="J15" s="56">
        <f>H15/'סכום נכסי הקרן'!$C$41</f>
        <v>1.6472881446545586E-7</v>
      </c>
    </row>
    <row r="16" spans="1:25">
      <c r="A16" t="s">
        <v>3523</v>
      </c>
      <c r="B16" t="s">
        <v>3524</v>
      </c>
      <c r="C16" s="62" t="s">
        <v>4509</v>
      </c>
      <c r="D16" s="108" t="s">
        <v>4605</v>
      </c>
      <c r="E16" s="56">
        <v>0</v>
      </c>
      <c r="F16" t="s">
        <v>98</v>
      </c>
      <c r="G16" s="56">
        <v>0</v>
      </c>
      <c r="H16" s="55">
        <v>-351.34600999999998</v>
      </c>
      <c r="I16" s="56">
        <f t="shared" si="0"/>
        <v>1.6576241692907723E-3</v>
      </c>
      <c r="J16" s="56">
        <f>H16/'סכום נכסי הקרן'!$C$41</f>
        <v>-2.1328345522926358E-5</v>
      </c>
    </row>
    <row r="17" spans="1:10">
      <c r="A17" t="s">
        <v>3525</v>
      </c>
      <c r="B17" t="s">
        <v>3526</v>
      </c>
      <c r="C17" s="62" t="s">
        <v>4509</v>
      </c>
      <c r="D17" s="108" t="s">
        <v>4605</v>
      </c>
      <c r="E17" s="56">
        <v>0</v>
      </c>
      <c r="F17" t="s">
        <v>98</v>
      </c>
      <c r="G17" s="56">
        <v>0</v>
      </c>
      <c r="H17" s="55">
        <v>-596.9941</v>
      </c>
      <c r="I17" s="56">
        <f t="shared" si="0"/>
        <v>2.8165734658093665E-3</v>
      </c>
      <c r="J17" s="56">
        <f>H17/'סכום נכסי הקרן'!$C$41</f>
        <v>-3.6240333111932737E-5</v>
      </c>
    </row>
    <row r="18" spans="1:10">
      <c r="A18" t="s">
        <v>3527</v>
      </c>
      <c r="B18" t="s">
        <v>3528</v>
      </c>
      <c r="C18" s="62" t="s">
        <v>4509</v>
      </c>
      <c r="D18" s="108" t="s">
        <v>4605</v>
      </c>
      <c r="E18" s="56">
        <v>0</v>
      </c>
      <c r="F18" t="s">
        <v>100</v>
      </c>
      <c r="G18" s="56">
        <v>0</v>
      </c>
      <c r="H18" s="55">
        <v>80.296303230000007</v>
      </c>
      <c r="I18" s="56">
        <f t="shared" si="0"/>
        <v>-3.7883194671471784E-4</v>
      </c>
      <c r="J18" s="56">
        <f>H18/'סכום נכסי הקרן'!$C$41</f>
        <v>4.8743610308911945E-6</v>
      </c>
    </row>
    <row r="19" spans="1:10">
      <c r="A19" t="s">
        <v>3529</v>
      </c>
      <c r="B19" t="s">
        <v>3530</v>
      </c>
      <c r="C19" s="62" t="s">
        <v>4509</v>
      </c>
      <c r="D19" s="108" t="s">
        <v>4605</v>
      </c>
      <c r="E19" s="56">
        <v>0</v>
      </c>
      <c r="F19" t="s">
        <v>107</v>
      </c>
      <c r="G19" s="56">
        <v>0</v>
      </c>
      <c r="H19" s="55">
        <v>-1.559042952</v>
      </c>
      <c r="I19" s="56">
        <f t="shared" si="0"/>
        <v>7.3554479192680552E-6</v>
      </c>
      <c r="J19" s="56">
        <f>H19/'סכום נכסי הקרן'!$C$41</f>
        <v>-9.4641196481323617E-8</v>
      </c>
    </row>
    <row r="20" spans="1:10">
      <c r="A20" t="s">
        <v>3531</v>
      </c>
      <c r="B20" t="s">
        <v>3532</v>
      </c>
      <c r="C20" s="62" t="s">
        <v>4509</v>
      </c>
      <c r="D20" s="108" t="s">
        <v>4605</v>
      </c>
      <c r="E20" s="56">
        <v>0</v>
      </c>
      <c r="F20" t="s">
        <v>102</v>
      </c>
      <c r="G20" s="56">
        <v>0</v>
      </c>
      <c r="H20" s="55">
        <v>9.6623798759999993</v>
      </c>
      <c r="I20" s="56">
        <f t="shared" si="0"/>
        <v>-4.5586384815715921E-5</v>
      </c>
      <c r="J20" s="56">
        <f>H20/'סכום נכסי הקרן'!$C$41</f>
        <v>5.8655163486586431E-7</v>
      </c>
    </row>
    <row r="21" spans="1:10">
      <c r="A21" t="s">
        <v>3533</v>
      </c>
      <c r="B21" t="s">
        <v>3534</v>
      </c>
      <c r="C21" s="62" t="s">
        <v>4509</v>
      </c>
      <c r="D21" s="108" t="s">
        <v>4605</v>
      </c>
      <c r="E21" s="56">
        <v>0</v>
      </c>
      <c r="F21" t="s">
        <v>172</v>
      </c>
      <c r="G21" s="56">
        <v>0</v>
      </c>
      <c r="H21" s="55">
        <v>-27.962717777000002</v>
      </c>
      <c r="I21" s="56">
        <f t="shared" si="0"/>
        <v>1.3192600885438243E-4</v>
      </c>
      <c r="J21" s="56">
        <f>H21/'סכום נכסי הקרן'!$C$41</f>
        <v>-1.6974677085643616E-6</v>
      </c>
    </row>
    <row r="22" spans="1:10">
      <c r="A22" t="s">
        <v>3535</v>
      </c>
      <c r="B22" t="s">
        <v>3536</v>
      </c>
      <c r="C22" s="62" t="s">
        <v>4509</v>
      </c>
      <c r="D22" s="108" t="s">
        <v>4605</v>
      </c>
      <c r="E22" s="56">
        <v>0</v>
      </c>
      <c r="F22" t="s">
        <v>104</v>
      </c>
      <c r="G22" s="56">
        <v>0</v>
      </c>
      <c r="H22" s="55">
        <v>-19.765668705</v>
      </c>
      <c r="I22" s="56">
        <f t="shared" si="0"/>
        <v>9.3252945060062699E-5</v>
      </c>
      <c r="J22" s="56">
        <f>H22/'סכום נכסי הקרן'!$C$41</f>
        <v>-1.1998685046456977E-6</v>
      </c>
    </row>
    <row r="23" spans="1:10">
      <c r="A23" t="s">
        <v>3537</v>
      </c>
      <c r="B23" t="s">
        <v>3538</v>
      </c>
      <c r="C23" s="62" t="s">
        <v>4509</v>
      </c>
      <c r="D23" s="108" t="s">
        <v>4605</v>
      </c>
      <c r="E23" s="56">
        <v>0</v>
      </c>
      <c r="F23" t="s">
        <v>98</v>
      </c>
      <c r="G23" s="56">
        <v>0</v>
      </c>
      <c r="H23" s="55">
        <v>1.4000000000000001E-12</v>
      </c>
      <c r="I23" s="56">
        <f t="shared" si="0"/>
        <v>-6.6050951795555655E-18</v>
      </c>
      <c r="J23" s="56">
        <f>H23/'סכום נכסי הקרן'!$C$41</f>
        <v>8.4986545690662333E-20</v>
      </c>
    </row>
    <row r="24" spans="1:10">
      <c r="A24" t="s">
        <v>3539</v>
      </c>
      <c r="B24" t="s">
        <v>3540</v>
      </c>
      <c r="C24" s="62" t="s">
        <v>4509</v>
      </c>
      <c r="D24" s="108" t="s">
        <v>4605</v>
      </c>
      <c r="E24" s="56">
        <v>0</v>
      </c>
      <c r="F24" t="s">
        <v>100</v>
      </c>
      <c r="G24" s="56">
        <v>0</v>
      </c>
      <c r="H24" s="55">
        <v>-19978.570876680002</v>
      </c>
      <c r="I24" s="56">
        <f t="shared" si="0"/>
        <v>9.4257401565691623E-2</v>
      </c>
      <c r="J24" s="56">
        <f>H24/'סכום נכסי הקרן'!$C$41</f>
        <v>-1.2127926618893576E-3</v>
      </c>
    </row>
    <row r="25" spans="1:10">
      <c r="A25" t="s">
        <v>3541</v>
      </c>
      <c r="B25" t="s">
        <v>3542</v>
      </c>
      <c r="C25" s="62" t="s">
        <v>4509</v>
      </c>
      <c r="D25" s="108" t="s">
        <v>4605</v>
      </c>
      <c r="E25" s="56">
        <v>0</v>
      </c>
      <c r="F25" t="s">
        <v>100</v>
      </c>
      <c r="G25" s="56">
        <v>0</v>
      </c>
      <c r="H25" s="55">
        <v>-12771.549739259999</v>
      </c>
      <c r="I25" s="56">
        <f t="shared" si="0"/>
        <v>6.025521544160025E-2</v>
      </c>
      <c r="J25" s="56">
        <f>H25/'סכום נכסי הקרן'!$C$41</f>
        <v>-7.7529278246870454E-4</v>
      </c>
    </row>
    <row r="26" spans="1:10">
      <c r="A26" t="s">
        <v>3543</v>
      </c>
      <c r="B26" t="s">
        <v>3544</v>
      </c>
      <c r="C26" s="62" t="s">
        <v>4509</v>
      </c>
      <c r="D26" s="108" t="s">
        <v>4605</v>
      </c>
      <c r="E26" s="56">
        <v>0</v>
      </c>
      <c r="F26" t="s">
        <v>100</v>
      </c>
      <c r="G26" s="56">
        <v>0</v>
      </c>
      <c r="H26" s="55">
        <v>-32985.815806710001</v>
      </c>
      <c r="I26" s="56">
        <f t="shared" si="0"/>
        <v>0.15562460927043428</v>
      </c>
      <c r="J26" s="56">
        <f>H26/'סכום נכסי הקרן'!$C$41</f>
        <v>-2.0023932444290936E-3</v>
      </c>
    </row>
    <row r="27" spans="1:10">
      <c r="A27" t="s">
        <v>3545</v>
      </c>
      <c r="B27" t="s">
        <v>3546</v>
      </c>
      <c r="C27" s="62" t="s">
        <v>4509</v>
      </c>
      <c r="D27" s="108" t="s">
        <v>4605</v>
      </c>
      <c r="E27" s="56">
        <v>5.1499999999999997E-2</v>
      </c>
      <c r="F27" t="s">
        <v>98</v>
      </c>
      <c r="G27" s="56">
        <v>3.6299999999999999E-2</v>
      </c>
      <c r="H27" s="55">
        <v>-805.34987000000001</v>
      </c>
      <c r="I27" s="56">
        <f t="shared" si="0"/>
        <v>3.7995803887090722E-3</v>
      </c>
      <c r="J27" s="56">
        <f>H27/'סכום נכסי הקרן'!$C$41</f>
        <v>-4.8888502516945688E-5</v>
      </c>
    </row>
    <row r="28" spans="1:10">
      <c r="A28" t="s">
        <v>3547</v>
      </c>
      <c r="B28" t="s">
        <v>3548</v>
      </c>
      <c r="C28" s="62" t="s">
        <v>4509</v>
      </c>
      <c r="D28" s="108" t="s">
        <v>4605</v>
      </c>
      <c r="E28" s="56">
        <v>0</v>
      </c>
      <c r="F28" t="s">
        <v>100</v>
      </c>
      <c r="G28" s="56">
        <v>0</v>
      </c>
      <c r="H28" s="55">
        <v>3001.1249162700001</v>
      </c>
      <c r="I28" s="56">
        <f t="shared" si="0"/>
        <v>-1.415908265549934E-2</v>
      </c>
      <c r="J28" s="56">
        <f>H28/'סכום נכסי הקרן'!$C$41</f>
        <v>1.8218231415711821E-4</v>
      </c>
    </row>
    <row r="29" spans="1:10">
      <c r="A29" t="s">
        <v>3549</v>
      </c>
      <c r="B29" t="s">
        <v>3550</v>
      </c>
      <c r="C29" s="62" t="s">
        <v>4509</v>
      </c>
      <c r="D29" s="108" t="s">
        <v>4605</v>
      </c>
      <c r="E29" s="56">
        <v>0</v>
      </c>
      <c r="F29" t="s">
        <v>100</v>
      </c>
      <c r="G29" s="56">
        <v>0</v>
      </c>
      <c r="H29" s="55">
        <v>-22447.52323866</v>
      </c>
      <c r="I29" s="56">
        <f t="shared" si="0"/>
        <v>0.10590573395473907</v>
      </c>
      <c r="J29" s="56">
        <f>H29/'סכום נכסי הקרן'!$C$41</f>
        <v>-1.3626696138318445E-3</v>
      </c>
    </row>
    <row r="30" spans="1:10">
      <c r="A30" t="s">
        <v>3551</v>
      </c>
      <c r="B30" t="s">
        <v>3552</v>
      </c>
      <c r="C30" t="s">
        <v>176</v>
      </c>
      <c r="D30" t="s">
        <v>177</v>
      </c>
      <c r="E30" s="56">
        <v>0</v>
      </c>
      <c r="F30" t="s">
        <v>98</v>
      </c>
      <c r="G30" s="56">
        <v>0</v>
      </c>
      <c r="H30" s="55">
        <v>-2617.5075000000002</v>
      </c>
      <c r="I30" s="56">
        <f t="shared" si="0"/>
        <v>1.2349204407643241E-2</v>
      </c>
      <c r="J30" s="56">
        <f>H30/'סכום נכסי הקרן'!$C$41</f>
        <v>-1.5889494338885808E-4</v>
      </c>
    </row>
    <row r="31" spans="1:10">
      <c r="A31" t="s">
        <v>3553</v>
      </c>
      <c r="B31" t="s">
        <v>3554</v>
      </c>
      <c r="C31" t="s">
        <v>176</v>
      </c>
      <c r="D31" t="s">
        <v>177</v>
      </c>
      <c r="E31" s="56">
        <v>0</v>
      </c>
      <c r="F31" t="s">
        <v>100</v>
      </c>
      <c r="G31" s="56">
        <v>0</v>
      </c>
      <c r="H31" s="55">
        <v>-97290.730659330002</v>
      </c>
      <c r="I31" s="56">
        <f t="shared" si="0"/>
        <v>0.45901038292384244</v>
      </c>
      <c r="J31" s="56">
        <f>H31/'סכום נכסי הקרן'!$C$41</f>
        <v>-5.9060022331836222E-3</v>
      </c>
    </row>
    <row r="32" spans="1:10">
      <c r="A32" t="s">
        <v>3555</v>
      </c>
      <c r="B32" t="s">
        <v>3556</v>
      </c>
      <c r="C32" t="s">
        <v>176</v>
      </c>
      <c r="D32" t="s">
        <v>177</v>
      </c>
      <c r="E32" s="56">
        <v>5.0999999999999997E-2</v>
      </c>
      <c r="F32" t="s">
        <v>100</v>
      </c>
      <c r="G32" s="56">
        <v>1E-4</v>
      </c>
      <c r="H32" s="55">
        <v>-4761.7661789100002</v>
      </c>
      <c r="I32" s="56">
        <f t="shared" si="0"/>
        <v>2.2465656310349403E-2</v>
      </c>
      <c r="J32" s="56">
        <f>H32/'סכום נכסי הקרן'!$C$41</f>
        <v>-2.8906147066584665E-4</v>
      </c>
    </row>
    <row r="33" spans="1:10">
      <c r="A33" s="57" t="s">
        <v>204</v>
      </c>
      <c r="B33" s="110" t="s">
        <v>4605</v>
      </c>
      <c r="C33" s="121" t="s">
        <v>4605</v>
      </c>
      <c r="D33" s="121" t="s">
        <v>4605</v>
      </c>
      <c r="E33" s="121" t="s">
        <v>4605</v>
      </c>
      <c r="F33" s="121" t="s">
        <v>4605</v>
      </c>
      <c r="G33" s="58">
        <v>0</v>
      </c>
      <c r="H33" s="59">
        <f>SUM(H34:H38)</f>
        <v>-15340.385585085582</v>
      </c>
      <c r="I33" s="58">
        <f t="shared" si="0"/>
        <v>7.2374790628980321E-2</v>
      </c>
      <c r="J33" s="58">
        <f>H33/'סכום נכסי הקרן'!$C$41</f>
        <v>-9.3123312888518102E-4</v>
      </c>
    </row>
    <row r="34" spans="1:10">
      <c r="A34" t="s">
        <v>3557</v>
      </c>
      <c r="B34" t="s">
        <v>3558</v>
      </c>
      <c r="C34" s="62" t="s">
        <v>4509</v>
      </c>
      <c r="D34" s="108" t="s">
        <v>4605</v>
      </c>
      <c r="E34" s="56">
        <v>0</v>
      </c>
      <c r="F34" t="s">
        <v>100</v>
      </c>
      <c r="G34" s="56">
        <v>0</v>
      </c>
      <c r="H34" s="55">
        <v>-11080.0022463</v>
      </c>
      <c r="I34" s="56">
        <f t="shared" si="0"/>
        <v>5.2274621018929261E-2</v>
      </c>
      <c r="J34" s="56">
        <f>H34/'סכום נכסי הקרן'!$C$41</f>
        <v>-6.7260794082701155E-4</v>
      </c>
    </row>
    <row r="35" spans="1:10">
      <c r="A35" t="s">
        <v>3559</v>
      </c>
      <c r="B35" t="s">
        <v>3560</v>
      </c>
      <c r="C35" s="62" t="s">
        <v>4509</v>
      </c>
      <c r="D35" s="108" t="s">
        <v>4605</v>
      </c>
      <c r="E35" s="56">
        <v>0</v>
      </c>
      <c r="F35" t="s">
        <v>102</v>
      </c>
      <c r="G35" s="56">
        <v>0</v>
      </c>
      <c r="H35" s="55">
        <v>4853.0265610919996</v>
      </c>
      <c r="I35" s="56">
        <f t="shared" si="0"/>
        <v>-2.2896215960659921E-2</v>
      </c>
      <c r="J35" s="56">
        <f>H35/'סכום נכסי הקרן'!$C$41</f>
        <v>2.9460140255160221E-4</v>
      </c>
    </row>
    <row r="36" spans="1:10">
      <c r="A36" t="s">
        <v>3561</v>
      </c>
      <c r="B36" t="s">
        <v>3562</v>
      </c>
      <c r="C36" s="62" t="s">
        <v>4509</v>
      </c>
      <c r="D36" s="108" t="s">
        <v>4605</v>
      </c>
      <c r="E36" s="56">
        <v>0</v>
      </c>
      <c r="F36" t="s">
        <v>100</v>
      </c>
      <c r="G36" s="56">
        <v>0</v>
      </c>
      <c r="H36" s="55">
        <v>5294.0322735299997</v>
      </c>
      <c r="I36" s="56">
        <f t="shared" si="0"/>
        <v>-2.4976847893074704E-2</v>
      </c>
      <c r="J36" s="56">
        <f>H36/'סכום נכסי הקרן'!$C$41</f>
        <v>3.2137251121585589E-4</v>
      </c>
    </row>
    <row r="37" spans="1:10">
      <c r="A37" t="s">
        <v>3561</v>
      </c>
      <c r="B37" t="s">
        <v>3563</v>
      </c>
      <c r="C37" s="62" t="s">
        <v>4509</v>
      </c>
      <c r="D37" s="108" t="s">
        <v>4605</v>
      </c>
      <c r="E37" s="56">
        <v>0</v>
      </c>
      <c r="F37" t="s">
        <v>100</v>
      </c>
      <c r="G37" s="56">
        <v>0</v>
      </c>
      <c r="H37" s="55">
        <v>-15504.458803469999</v>
      </c>
      <c r="I37" s="56">
        <f t="shared" si="0"/>
        <v>7.3148875788869666E-2</v>
      </c>
      <c r="J37" s="56">
        <f>H37/'סכום נכסי הקרן'!$C$41</f>
        <v>-9.4119314036435339E-4</v>
      </c>
    </row>
    <row r="38" spans="1:10">
      <c r="A38" t="s">
        <v>3564</v>
      </c>
      <c r="B38" t="s">
        <v>3565</v>
      </c>
      <c r="C38" s="62" t="s">
        <v>4509</v>
      </c>
      <c r="D38" s="108" t="s">
        <v>4605</v>
      </c>
      <c r="E38" s="56">
        <v>0</v>
      </c>
      <c r="F38" t="s">
        <v>168</v>
      </c>
      <c r="G38" s="56">
        <v>0</v>
      </c>
      <c r="H38" s="55">
        <v>1097.0166300624201</v>
      </c>
      <c r="I38" s="56">
        <f t="shared" si="0"/>
        <v>-5.1756423250839869E-3</v>
      </c>
      <c r="J38" s="56">
        <f>H38/'סכום נכסי הקרן'!$C$41</f>
        <v>6.6594038538725901E-5</v>
      </c>
    </row>
    <row r="39" spans="1:10" hidden="1">
      <c r="C39" s="15"/>
      <c r="D39" s="15"/>
      <c r="E39" s="15"/>
      <c r="F39" s="15"/>
      <c r="G39" s="15"/>
    </row>
    <row r="40" spans="1:10" hidden="1">
      <c r="C40" s="15"/>
      <c r="D40" s="15"/>
      <c r="E40" s="15"/>
      <c r="F40" s="15"/>
      <c r="G40" s="15"/>
    </row>
    <row r="41" spans="1:10" hidden="1">
      <c r="C41" s="15"/>
      <c r="D41" s="15"/>
      <c r="E41" s="15"/>
      <c r="F41" s="15"/>
      <c r="G41" s="15"/>
    </row>
    <row r="42" spans="1:10" hidden="1">
      <c r="C42" s="15"/>
      <c r="D42" s="15"/>
      <c r="E42" s="15"/>
      <c r="F42" s="15"/>
      <c r="G42" s="15"/>
    </row>
    <row r="43" spans="1:10" hidden="1">
      <c r="C43" s="15"/>
      <c r="D43" s="15"/>
      <c r="E43" s="15"/>
      <c r="F43" s="15"/>
      <c r="G43" s="15"/>
    </row>
    <row r="44" spans="1:10" hidden="1">
      <c r="C44" s="15"/>
      <c r="D44" s="15"/>
      <c r="E44" s="15"/>
      <c r="F44" s="15"/>
      <c r="G44" s="15"/>
    </row>
    <row r="45" spans="1:10" hidden="1">
      <c r="C45" s="15"/>
      <c r="D45" s="15"/>
      <c r="E45" s="15"/>
      <c r="F45" s="15"/>
      <c r="G45" s="15"/>
    </row>
    <row r="46" spans="1:10" hidden="1">
      <c r="C46" s="15"/>
      <c r="D46" s="15"/>
      <c r="E46" s="15"/>
      <c r="F46" s="15"/>
      <c r="G46" s="15"/>
    </row>
    <row r="47" spans="1:10" hidden="1">
      <c r="C47" s="15"/>
      <c r="D47" s="15"/>
      <c r="E47" s="15"/>
      <c r="F47" s="15"/>
      <c r="G47" s="15"/>
    </row>
    <row r="48" spans="1:10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D599" s="37"/>
      <c r="F599" s="37"/>
    </row>
    <row r="600" spans="3:7" hidden="1">
      <c r="D600" s="37"/>
      <c r="F600" s="37"/>
    </row>
    <row r="601" spans="3:7" hidden="1">
      <c r="D601" s="37"/>
      <c r="F601" s="37"/>
    </row>
    <row r="602" spans="3:7" hidden="1">
      <c r="D602" s="37"/>
      <c r="F602" s="37"/>
    </row>
    <row r="603" spans="3:7" hidden="1">
      <c r="D603" s="37"/>
      <c r="F603" s="37"/>
    </row>
    <row r="604" spans="3:7" hidden="1">
      <c r="D604" s="37"/>
      <c r="F604" s="37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9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7.85546875" style="13" customWidth="1"/>
    <col min="3" max="3" width="23.5703125" style="13" customWidth="1"/>
    <col min="4" max="4" width="7.140625" style="15" hidden="1"/>
    <col min="5" max="5" width="6" style="15" hidden="1"/>
    <col min="6" max="6" width="7.85546875" style="15" hidden="1"/>
    <col min="7" max="7" width="8.140625" style="15" hidden="1"/>
    <col min="8" max="8" width="6.28515625" style="15" hidden="1"/>
    <col min="9" max="9" width="8" style="15" hidden="1"/>
    <col min="10" max="10" width="8.7109375" style="15" hidden="1"/>
    <col min="11" max="11" width="10" style="15" hidden="1"/>
    <col min="12" max="12" width="9.5703125" style="15" hidden="1"/>
    <col min="13" max="13" width="6.140625" style="15" hidden="1"/>
    <col min="14" max="15" width="5.7109375" style="15" hidden="1"/>
    <col min="16" max="16" width="6.85546875" style="15" hidden="1"/>
    <col min="17" max="17" width="6.42578125" style="13" hidden="1"/>
    <col min="18" max="18" width="6.7109375" style="13" hidden="1"/>
    <col min="19" max="19" width="7.28515625" style="13" hidden="1"/>
    <col min="20" max="31" width="5.7109375" style="13" hidden="1"/>
    <col min="32" max="32" width="9.140625" style="13" hidden="1"/>
    <col min="33" max="52" width="0" style="13" hidden="1"/>
    <col min="53" max="16384" width="9.140625" style="13" hidden="1"/>
  </cols>
  <sheetData>
    <row r="1" spans="1:16" s="1" customFormat="1">
      <c r="A1" s="2" t="s">
        <v>0</v>
      </c>
      <c r="B1" s="63" t="s">
        <v>4604</v>
      </c>
    </row>
    <row r="2" spans="1:16" s="1" customFormat="1">
      <c r="A2" s="2" t="s">
        <v>1</v>
      </c>
      <c r="B2" s="9" t="s">
        <v>3591</v>
      </c>
    </row>
    <row r="3" spans="1:16" s="1" customFormat="1">
      <c r="A3" s="2" t="s">
        <v>2</v>
      </c>
      <c r="B3" s="20" t="s">
        <v>3592</v>
      </c>
    </row>
    <row r="4" spans="1:16" s="1" customFormat="1">
      <c r="A4" s="2" t="s">
        <v>3</v>
      </c>
      <c r="B4" s="64" t="s">
        <v>165</v>
      </c>
    </row>
    <row r="5" spans="1:16" s="15" customFormat="1">
      <c r="A5" s="32" t="s">
        <v>92</v>
      </c>
      <c r="B5" s="38" t="s">
        <v>141</v>
      </c>
      <c r="C5" s="39" t="s">
        <v>142</v>
      </c>
    </row>
    <row r="6" spans="1:16" s="15" customFormat="1">
      <c r="A6" s="102" t="s">
        <v>4605</v>
      </c>
      <c r="B6" s="21" t="s">
        <v>153</v>
      </c>
      <c r="C6" s="29" t="s">
        <v>70</v>
      </c>
    </row>
    <row r="7" spans="1:16" s="17" customFormat="1" ht="20.25">
      <c r="A7" s="104" t="s">
        <v>4605</v>
      </c>
      <c r="B7" s="5" t="s">
        <v>8</v>
      </c>
      <c r="C7" s="24" t="s">
        <v>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s="17" customFormat="1" ht="20.25">
      <c r="A8" s="18" t="s">
        <v>143</v>
      </c>
      <c r="B8" s="53">
        <f>B9+B74</f>
        <v>1782412.5363032306</v>
      </c>
      <c r="C8" s="127" t="s">
        <v>4605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57" t="s">
        <v>173</v>
      </c>
      <c r="B9" s="59">
        <f>SUM(B10:B73)</f>
        <v>436947.56430084823</v>
      </c>
      <c r="C9" s="110" t="s">
        <v>4605</v>
      </c>
    </row>
    <row r="10" spans="1:16">
      <c r="A10" t="s">
        <v>3602</v>
      </c>
      <c r="B10" s="65">
        <v>3430.6994334599995</v>
      </c>
      <c r="C10" s="66">
        <v>45322</v>
      </c>
    </row>
    <row r="11" spans="1:16">
      <c r="A11" t="s">
        <v>3632</v>
      </c>
      <c r="B11" s="65">
        <v>391.20992999999999</v>
      </c>
      <c r="C11" s="66">
        <v>45322</v>
      </c>
    </row>
    <row r="12" spans="1:16">
      <c r="A12" t="s">
        <v>4523</v>
      </c>
      <c r="B12" s="65">
        <v>1284.7943703263443</v>
      </c>
      <c r="C12" s="66">
        <v>45340</v>
      </c>
    </row>
    <row r="13" spans="1:16">
      <c r="A13" t="s">
        <v>4529</v>
      </c>
      <c r="B13" s="65">
        <v>6875.9679749999996</v>
      </c>
      <c r="C13" s="66">
        <v>45363</v>
      </c>
    </row>
    <row r="14" spans="1:16">
      <c r="A14" t="s">
        <v>4512</v>
      </c>
      <c r="B14" s="65">
        <v>1992.4199659112955</v>
      </c>
      <c r="C14" s="66">
        <v>45383</v>
      </c>
    </row>
    <row r="15" spans="1:16">
      <c r="A15" t="s">
        <v>4516</v>
      </c>
      <c r="B15" s="65">
        <v>15707.042585486302</v>
      </c>
      <c r="C15" s="66">
        <v>45473</v>
      </c>
    </row>
    <row r="16" spans="1:16">
      <c r="A16" t="s">
        <v>3595</v>
      </c>
      <c r="B16" s="65">
        <v>1751.8157900000001</v>
      </c>
      <c r="C16" s="66">
        <v>45534</v>
      </c>
    </row>
    <row r="17" spans="1:3">
      <c r="A17" t="s">
        <v>3601</v>
      </c>
      <c r="B17" s="65">
        <v>89.346509999999995</v>
      </c>
      <c r="C17" s="66">
        <v>45534</v>
      </c>
    </row>
    <row r="18" spans="1:3">
      <c r="A18" t="s">
        <v>3594</v>
      </c>
      <c r="B18" s="65">
        <v>594.99524169539995</v>
      </c>
      <c r="C18" s="66">
        <v>45536</v>
      </c>
    </row>
    <row r="19" spans="1:3">
      <c r="A19" t="s">
        <v>3593</v>
      </c>
      <c r="B19" s="65">
        <v>1233.6456607370999</v>
      </c>
      <c r="C19" s="66">
        <v>45563</v>
      </c>
    </row>
    <row r="20" spans="1:3">
      <c r="A20" t="s">
        <v>3598</v>
      </c>
      <c r="B20" s="65">
        <v>1248.2016020359238</v>
      </c>
      <c r="C20" s="66">
        <v>45640</v>
      </c>
    </row>
    <row r="21" spans="1:3">
      <c r="A21" t="s">
        <v>3630</v>
      </c>
      <c r="B21" s="65">
        <v>32.402610000000003</v>
      </c>
      <c r="C21" s="66">
        <v>45657</v>
      </c>
    </row>
    <row r="22" spans="1:3">
      <c r="A22" t="s">
        <v>3596</v>
      </c>
      <c r="B22" s="65">
        <v>25.077077999999997</v>
      </c>
      <c r="C22" s="66">
        <v>45778</v>
      </c>
    </row>
    <row r="23" spans="1:3">
      <c r="A23" t="s">
        <v>3597</v>
      </c>
      <c r="B23" s="65">
        <v>3694.9638467999998</v>
      </c>
      <c r="C23" s="66">
        <v>45823</v>
      </c>
    </row>
    <row r="24" spans="1:3">
      <c r="A24" t="s">
        <v>4524</v>
      </c>
      <c r="B24" s="65">
        <v>5742.0408789993116</v>
      </c>
      <c r="C24" s="66">
        <v>45838</v>
      </c>
    </row>
    <row r="25" spans="1:3">
      <c r="A25" t="s">
        <v>4526</v>
      </c>
      <c r="B25" s="65">
        <v>9162.5190400656047</v>
      </c>
      <c r="C25" s="66">
        <v>45935</v>
      </c>
    </row>
    <row r="26" spans="1:3">
      <c r="A26" t="s">
        <v>4511</v>
      </c>
      <c r="B26" s="65">
        <v>7283.6274045623104</v>
      </c>
      <c r="C26" s="66">
        <v>46022</v>
      </c>
    </row>
    <row r="27" spans="1:3">
      <c r="A27" t="s">
        <v>4517</v>
      </c>
      <c r="B27" s="65">
        <v>7515.7713729566904</v>
      </c>
      <c r="C27" s="66">
        <v>46022</v>
      </c>
    </row>
    <row r="28" spans="1:3">
      <c r="A28" t="s">
        <v>3599</v>
      </c>
      <c r="B28" s="65">
        <v>1636.9325497945049</v>
      </c>
      <c r="C28" s="66">
        <v>46054</v>
      </c>
    </row>
    <row r="29" spans="1:3">
      <c r="A29" t="s">
        <v>3600</v>
      </c>
      <c r="B29" s="65">
        <v>2052.4289151599996</v>
      </c>
      <c r="C29" s="66">
        <v>46132</v>
      </c>
    </row>
    <row r="30" spans="1:3">
      <c r="A30" t="s">
        <v>4510</v>
      </c>
      <c r="B30" s="65">
        <v>21187.587788859419</v>
      </c>
      <c r="C30" s="66">
        <v>46338</v>
      </c>
    </row>
    <row r="31" spans="1:3">
      <c r="A31" t="s">
        <v>3608</v>
      </c>
      <c r="B31" s="65">
        <v>3591.9279928999999</v>
      </c>
      <c r="C31" s="66">
        <v>46539</v>
      </c>
    </row>
    <row r="32" spans="1:3">
      <c r="A32" t="s">
        <v>3604</v>
      </c>
      <c r="B32" s="65">
        <v>3018.2289502248</v>
      </c>
      <c r="C32" s="66">
        <v>46631</v>
      </c>
    </row>
    <row r="33" spans="1:3">
      <c r="A33" t="s">
        <v>3610</v>
      </c>
      <c r="B33" s="65">
        <v>10701.21061</v>
      </c>
      <c r="C33" s="66">
        <v>46661</v>
      </c>
    </row>
    <row r="34" spans="1:3">
      <c r="A34" t="s">
        <v>3614</v>
      </c>
      <c r="B34" s="65">
        <v>13951.724249999999</v>
      </c>
      <c r="C34" s="66">
        <v>46661</v>
      </c>
    </row>
    <row r="35" spans="1:3">
      <c r="A35" t="s">
        <v>3603</v>
      </c>
      <c r="B35" s="65">
        <v>1863.3227331225007</v>
      </c>
      <c r="C35" s="66">
        <v>46752</v>
      </c>
    </row>
    <row r="36" spans="1:3">
      <c r="A36" t="s">
        <v>3611</v>
      </c>
      <c r="B36" s="65">
        <v>6202.3978332672559</v>
      </c>
      <c r="C36" s="66">
        <v>46772</v>
      </c>
    </row>
    <row r="37" spans="1:3">
      <c r="A37" t="s">
        <v>4513</v>
      </c>
      <c r="B37" s="65">
        <v>51144.828074829042</v>
      </c>
      <c r="C37" s="66">
        <v>46871</v>
      </c>
    </row>
    <row r="38" spans="1:3">
      <c r="A38" t="s">
        <v>3615</v>
      </c>
      <c r="B38" s="65">
        <v>5403.2494100000004</v>
      </c>
      <c r="C38" s="66">
        <v>47118</v>
      </c>
    </row>
    <row r="39" spans="1:3">
      <c r="A39" t="s">
        <v>4525</v>
      </c>
      <c r="B39" s="65">
        <v>41448.672792526508</v>
      </c>
      <c r="C39" s="66">
        <v>47191</v>
      </c>
    </row>
    <row r="40" spans="1:3">
      <c r="A40" t="s">
        <v>3607</v>
      </c>
      <c r="B40" s="65">
        <v>3080.8310661361443</v>
      </c>
      <c r="C40" s="66">
        <v>47209</v>
      </c>
    </row>
    <row r="41" spans="1:3">
      <c r="A41" t="s">
        <v>3612</v>
      </c>
      <c r="B41" s="65">
        <v>829.86544834944311</v>
      </c>
      <c r="C41" s="66">
        <v>47209</v>
      </c>
    </row>
    <row r="42" spans="1:3">
      <c r="A42" t="s">
        <v>3627</v>
      </c>
      <c r="B42" s="65">
        <v>17794.64004549426</v>
      </c>
      <c r="C42" s="66">
        <v>47308</v>
      </c>
    </row>
    <row r="43" spans="1:3">
      <c r="A43" t="s">
        <v>4527</v>
      </c>
      <c r="B43" s="65">
        <v>19300.32309416456</v>
      </c>
      <c r="C43" s="66">
        <v>47391</v>
      </c>
    </row>
    <row r="44" spans="1:3">
      <c r="A44" t="s">
        <v>3605</v>
      </c>
      <c r="B44" s="65">
        <v>2284.7894498879996</v>
      </c>
      <c r="C44" s="66">
        <v>47467</v>
      </c>
    </row>
    <row r="45" spans="1:3">
      <c r="A45" t="s">
        <v>4515</v>
      </c>
      <c r="B45" s="65">
        <v>32087.850631594818</v>
      </c>
      <c r="C45" s="66">
        <v>47525</v>
      </c>
    </row>
    <row r="46" spans="1:3">
      <c r="A46" t="s">
        <v>3619</v>
      </c>
      <c r="B46" s="65">
        <v>56.144980709999999</v>
      </c>
      <c r="C46" s="66">
        <v>47566</v>
      </c>
    </row>
    <row r="47" spans="1:3">
      <c r="A47" t="s">
        <v>3616</v>
      </c>
      <c r="B47" s="65">
        <v>1243.6692840000001</v>
      </c>
      <c r="C47" s="66">
        <v>47848</v>
      </c>
    </row>
    <row r="48" spans="1:3">
      <c r="A48" t="s">
        <v>3621</v>
      </c>
      <c r="B48" s="65">
        <v>55.830265919999988</v>
      </c>
      <c r="C48" s="66">
        <v>47848</v>
      </c>
    </row>
    <row r="49" spans="1:3">
      <c r="A49" t="s">
        <v>3617</v>
      </c>
      <c r="B49" s="65">
        <v>61.472354580000001</v>
      </c>
      <c r="C49" s="66">
        <v>47907</v>
      </c>
    </row>
    <row r="50" spans="1:3">
      <c r="A50" t="s">
        <v>3631</v>
      </c>
      <c r="B50" s="65">
        <v>36788.03458</v>
      </c>
      <c r="C50" s="66">
        <v>47938</v>
      </c>
    </row>
    <row r="51" spans="1:3">
      <c r="A51" t="s">
        <v>3620</v>
      </c>
      <c r="B51" s="65">
        <v>8046.3080669400006</v>
      </c>
      <c r="C51" s="66">
        <v>47969</v>
      </c>
    </row>
    <row r="52" spans="1:3">
      <c r="A52" t="s">
        <v>3633</v>
      </c>
      <c r="B52" s="65">
        <v>9394.1951900000004</v>
      </c>
      <c r="C52" s="66">
        <v>47969</v>
      </c>
    </row>
    <row r="53" spans="1:3">
      <c r="A53" t="s">
        <v>3623</v>
      </c>
      <c r="B53" s="65">
        <v>2601.5512941639167</v>
      </c>
      <c r="C53" s="66">
        <v>48212</v>
      </c>
    </row>
    <row r="54" spans="1:3">
      <c r="A54" t="s">
        <v>3624</v>
      </c>
      <c r="B54" s="65">
        <v>3511.4820811603327</v>
      </c>
      <c r="C54" s="66">
        <v>48212</v>
      </c>
    </row>
    <row r="55" spans="1:3">
      <c r="A55" t="s">
        <v>3606</v>
      </c>
      <c r="B55" s="65">
        <v>1122.1691766597</v>
      </c>
      <c r="C55" s="66">
        <v>48214</v>
      </c>
    </row>
    <row r="56" spans="1:3">
      <c r="A56" t="s">
        <v>3609</v>
      </c>
      <c r="B56" s="65">
        <v>1523.7235915200001</v>
      </c>
      <c r="C56" s="66">
        <v>48214</v>
      </c>
    </row>
    <row r="57" spans="1:3">
      <c r="A57" t="s">
        <v>3625</v>
      </c>
      <c r="B57" s="65">
        <v>10477.736626563785</v>
      </c>
      <c r="C57" s="66">
        <v>48233</v>
      </c>
    </row>
    <row r="58" spans="1:3">
      <c r="A58" t="s">
        <v>3622</v>
      </c>
      <c r="B58" s="65">
        <v>4512.4590050431261</v>
      </c>
      <c r="C58" s="66">
        <v>48274</v>
      </c>
    </row>
    <row r="59" spans="1:3">
      <c r="A59" t="s">
        <v>2795</v>
      </c>
      <c r="B59" s="65">
        <v>2375.5887429907366</v>
      </c>
      <c r="C59" s="66">
        <v>48274</v>
      </c>
    </row>
    <row r="60" spans="1:3">
      <c r="A60" t="s">
        <v>3626</v>
      </c>
      <c r="B60" s="65">
        <v>39.095179109999997</v>
      </c>
      <c r="C60" s="66">
        <v>48297</v>
      </c>
    </row>
    <row r="61" spans="1:3">
      <c r="A61" t="s">
        <v>2223</v>
      </c>
      <c r="B61" s="65">
        <v>14192.870975996129</v>
      </c>
      <c r="C61" s="66">
        <v>48297</v>
      </c>
    </row>
    <row r="62" spans="1:3">
      <c r="A62" t="s">
        <v>4514</v>
      </c>
      <c r="B62" s="65">
        <v>1808.4981759542243</v>
      </c>
      <c r="C62" s="66">
        <v>48482</v>
      </c>
    </row>
    <row r="63" spans="1:3">
      <c r="A63" t="s">
        <v>3618</v>
      </c>
      <c r="B63" s="65">
        <v>5144.5527999999995</v>
      </c>
      <c r="C63" s="66">
        <v>48700</v>
      </c>
    </row>
    <row r="64" spans="1:3">
      <c r="A64" t="s">
        <v>4518</v>
      </c>
      <c r="B64" s="65">
        <v>138.60499233163679</v>
      </c>
      <c r="C64" s="66">
        <v>48844</v>
      </c>
    </row>
    <row r="65" spans="1:3">
      <c r="A65" t="s">
        <v>4519</v>
      </c>
      <c r="B65" s="65">
        <v>134.23767084855041</v>
      </c>
      <c r="C65" s="66">
        <v>48844</v>
      </c>
    </row>
    <row r="66" spans="1:3">
      <c r="A66" t="s">
        <v>4520</v>
      </c>
      <c r="B66" s="65">
        <v>167.76835618250982</v>
      </c>
      <c r="C66" s="66">
        <v>48844</v>
      </c>
    </row>
    <row r="67" spans="1:3">
      <c r="A67" t="s">
        <v>4521</v>
      </c>
      <c r="B67" s="65">
        <v>114.9007803346218</v>
      </c>
      <c r="C67" s="66">
        <v>48844</v>
      </c>
    </row>
    <row r="68" spans="1:3">
      <c r="A68" t="s">
        <v>4522</v>
      </c>
      <c r="B68" s="65">
        <v>118.1188066905802</v>
      </c>
      <c r="C68" s="66">
        <v>48844</v>
      </c>
    </row>
    <row r="69" spans="1:3">
      <c r="A69" t="s">
        <v>3628</v>
      </c>
      <c r="B69" s="65">
        <v>86.307242085367676</v>
      </c>
      <c r="C69" s="66">
        <v>48944</v>
      </c>
    </row>
    <row r="70" spans="1:3">
      <c r="A70" t="s">
        <v>3613</v>
      </c>
      <c r="B70" s="65">
        <v>10948.82949</v>
      </c>
      <c r="C70" s="66">
        <v>50256</v>
      </c>
    </row>
    <row r="71" spans="1:3">
      <c r="A71" t="s">
        <v>3629</v>
      </c>
      <c r="B71" s="65">
        <v>13900.535198658936</v>
      </c>
      <c r="C71" s="66">
        <v>50770</v>
      </c>
    </row>
    <row r="72" spans="1:3">
      <c r="A72" t="s">
        <v>4528</v>
      </c>
      <c r="B72" s="65">
        <v>2745.5264600565765</v>
      </c>
      <c r="C72" s="66">
        <v>52047</v>
      </c>
    </row>
    <row r="73" spans="1:3">
      <c r="A73" s="108" t="s">
        <v>4605</v>
      </c>
      <c r="B73" s="108" t="s">
        <v>4605</v>
      </c>
      <c r="C73" s="110" t="s">
        <v>4605</v>
      </c>
    </row>
    <row r="74" spans="1:3">
      <c r="A74" s="57" t="s">
        <v>204</v>
      </c>
      <c r="B74" s="59">
        <f>SUM(B75:B253)</f>
        <v>1345464.9720023824</v>
      </c>
      <c r="C74" s="110" t="s">
        <v>4605</v>
      </c>
    </row>
    <row r="75" spans="1:3">
      <c r="A75" t="s">
        <v>3636</v>
      </c>
      <c r="B75" s="65">
        <v>604.1638979999999</v>
      </c>
      <c r="C75" s="66">
        <v>45322</v>
      </c>
    </row>
    <row r="76" spans="1:3">
      <c r="A76" t="s">
        <v>3652</v>
      </c>
      <c r="B76" s="65">
        <v>8836.0172449030979</v>
      </c>
      <c r="C76" s="66">
        <v>45343</v>
      </c>
    </row>
    <row r="77" spans="1:3">
      <c r="A77" t="s">
        <v>3634</v>
      </c>
      <c r="B77" s="65">
        <v>439.49084399999998</v>
      </c>
      <c r="C77" s="66">
        <v>45358</v>
      </c>
    </row>
    <row r="78" spans="1:3">
      <c r="A78" t="s">
        <v>3641</v>
      </c>
      <c r="B78" s="65">
        <v>3257.4632421529195</v>
      </c>
      <c r="C78" s="66">
        <v>45383</v>
      </c>
    </row>
    <row r="79" spans="1:3">
      <c r="A79" t="s">
        <v>3658</v>
      </c>
      <c r="B79" s="65">
        <v>4077.4565589854747</v>
      </c>
      <c r="C79" s="66">
        <v>45485</v>
      </c>
    </row>
    <row r="80" spans="1:3">
      <c r="A80" t="s">
        <v>3648</v>
      </c>
      <c r="B80" s="65">
        <v>3658.3200507953247</v>
      </c>
      <c r="C80" s="66">
        <v>45494</v>
      </c>
    </row>
    <row r="81" spans="1:3">
      <c r="A81" t="s">
        <v>4530</v>
      </c>
      <c r="B81" s="65">
        <v>899.46558553416901</v>
      </c>
      <c r="C81" s="66">
        <v>45515</v>
      </c>
    </row>
    <row r="82" spans="1:3">
      <c r="A82" t="s">
        <v>4533</v>
      </c>
      <c r="B82" s="65">
        <v>1939.5251378051416</v>
      </c>
      <c r="C82" s="66">
        <v>45553</v>
      </c>
    </row>
    <row r="83" spans="1:3">
      <c r="A83" t="s">
        <v>3666</v>
      </c>
      <c r="B83" s="65">
        <v>14837.253636209345</v>
      </c>
      <c r="C83" s="66">
        <v>45557</v>
      </c>
    </row>
    <row r="84" spans="1:3">
      <c r="A84" t="s">
        <v>3635</v>
      </c>
      <c r="B84" s="65">
        <v>344.4374851</v>
      </c>
      <c r="C84" s="66">
        <v>45567</v>
      </c>
    </row>
    <row r="85" spans="1:3">
      <c r="A85" t="s">
        <v>4534</v>
      </c>
      <c r="B85" s="65">
        <v>1969.8346044452223</v>
      </c>
      <c r="C85" s="66">
        <v>45602</v>
      </c>
    </row>
    <row r="86" spans="1:3">
      <c r="A86" t="s">
        <v>4531</v>
      </c>
      <c r="B86" s="65">
        <v>8358.8395099999998</v>
      </c>
      <c r="C86" s="66">
        <v>45615</v>
      </c>
    </row>
    <row r="87" spans="1:3">
      <c r="A87" t="s">
        <v>3657</v>
      </c>
      <c r="B87" s="65">
        <v>1192.0720739458393</v>
      </c>
      <c r="C87" s="66">
        <v>45710</v>
      </c>
    </row>
    <row r="88" spans="1:3">
      <c r="A88" t="s">
        <v>3637</v>
      </c>
      <c r="B88" s="65">
        <v>3177.3528828287999</v>
      </c>
      <c r="C88" s="66">
        <v>45748</v>
      </c>
    </row>
    <row r="89" spans="1:3">
      <c r="A89" t="s">
        <v>3665</v>
      </c>
      <c r="B89" s="65">
        <v>202.01610048497997</v>
      </c>
      <c r="C89" s="66">
        <v>45777</v>
      </c>
    </row>
    <row r="90" spans="1:3">
      <c r="A90" t="s">
        <v>3667</v>
      </c>
      <c r="B90" s="65">
        <v>4135.8338264051772</v>
      </c>
      <c r="C90" s="66">
        <v>45778</v>
      </c>
    </row>
    <row r="91" spans="1:3">
      <c r="A91" t="s">
        <v>3638</v>
      </c>
      <c r="B91" s="65">
        <v>1293.0088883399999</v>
      </c>
      <c r="C91" s="66">
        <v>45798</v>
      </c>
    </row>
    <row r="92" spans="1:3">
      <c r="A92" t="s">
        <v>3639</v>
      </c>
      <c r="B92" s="65">
        <v>2500.8634926839995</v>
      </c>
      <c r="C92" s="66">
        <v>45806</v>
      </c>
    </row>
    <row r="93" spans="1:3">
      <c r="A93" t="s">
        <v>3640</v>
      </c>
      <c r="B93" s="65">
        <v>1033.7132283723599</v>
      </c>
      <c r="C93" s="66">
        <v>45838</v>
      </c>
    </row>
    <row r="94" spans="1:3">
      <c r="A94" t="s">
        <v>3642</v>
      </c>
      <c r="B94" s="65">
        <v>77.222892239999993</v>
      </c>
      <c r="C94" s="66">
        <v>45855</v>
      </c>
    </row>
    <row r="95" spans="1:3">
      <c r="A95" t="s">
        <v>3677</v>
      </c>
      <c r="B95" s="65">
        <v>717.05729911965238</v>
      </c>
      <c r="C95" s="66">
        <v>45869</v>
      </c>
    </row>
    <row r="96" spans="1:3">
      <c r="A96" t="s">
        <v>3682</v>
      </c>
      <c r="B96" s="65">
        <v>2071.2796810884042</v>
      </c>
      <c r="C96" s="66">
        <v>45869</v>
      </c>
    </row>
    <row r="97" spans="1:3">
      <c r="A97" t="s">
        <v>3728</v>
      </c>
      <c r="B97" s="65">
        <v>13573.642788920999</v>
      </c>
      <c r="C97" s="66">
        <v>45930</v>
      </c>
    </row>
    <row r="98" spans="1:3">
      <c r="A98" t="s">
        <v>3675</v>
      </c>
      <c r="B98" s="65">
        <v>39.152520166499997</v>
      </c>
      <c r="C98" s="66">
        <v>45939</v>
      </c>
    </row>
    <row r="99" spans="1:3">
      <c r="A99" t="s">
        <v>3650</v>
      </c>
      <c r="B99" s="65">
        <v>5776.3946245215475</v>
      </c>
      <c r="C99" s="66">
        <v>46012</v>
      </c>
    </row>
    <row r="100" spans="1:3">
      <c r="A100" t="s">
        <v>3786</v>
      </c>
      <c r="B100" s="65">
        <v>6.1658999999999998E-4</v>
      </c>
      <c r="C100" s="66">
        <v>46023</v>
      </c>
    </row>
    <row r="101" spans="1:3">
      <c r="A101" t="s">
        <v>3645</v>
      </c>
      <c r="B101" s="65">
        <v>3865.4348089499999</v>
      </c>
      <c r="C101" s="66">
        <v>46054</v>
      </c>
    </row>
    <row r="102" spans="1:3">
      <c r="A102" t="s">
        <v>3643</v>
      </c>
      <c r="B102" s="65">
        <v>5774.848800446699</v>
      </c>
      <c r="C102" s="66">
        <v>46082</v>
      </c>
    </row>
    <row r="103" spans="1:3">
      <c r="A103" t="s">
        <v>3721</v>
      </c>
      <c r="B103" s="65">
        <v>38.24319996379662</v>
      </c>
      <c r="C103" s="66">
        <v>46082</v>
      </c>
    </row>
    <row r="104" spans="1:3">
      <c r="A104" t="s">
        <v>3723</v>
      </c>
      <c r="B104" s="65">
        <v>8248.9129035299993</v>
      </c>
      <c r="C104" s="66">
        <v>46112</v>
      </c>
    </row>
    <row r="105" spans="1:3">
      <c r="A105" t="s">
        <v>3738</v>
      </c>
      <c r="B105" s="65">
        <v>14242.536020736845</v>
      </c>
      <c r="C105" s="66">
        <v>46149</v>
      </c>
    </row>
    <row r="106" spans="1:3">
      <c r="A106" t="s">
        <v>3663</v>
      </c>
      <c r="B106" s="65">
        <v>6038.8494439678825</v>
      </c>
      <c r="C106" s="66">
        <v>46201</v>
      </c>
    </row>
    <row r="107" spans="1:3">
      <c r="A107" t="s">
        <v>3714</v>
      </c>
      <c r="B107" s="65">
        <v>5944.2753851620218</v>
      </c>
      <c r="C107" s="66">
        <v>46203</v>
      </c>
    </row>
    <row r="108" spans="1:3">
      <c r="A108" t="s">
        <v>2470</v>
      </c>
      <c r="B108" s="65">
        <v>607.52027360943237</v>
      </c>
      <c r="C108" s="66">
        <v>46326</v>
      </c>
    </row>
    <row r="109" spans="1:3">
      <c r="A109" t="s">
        <v>3683</v>
      </c>
      <c r="B109" s="65">
        <v>2.5389E-4</v>
      </c>
      <c r="C109" s="66">
        <v>46326</v>
      </c>
    </row>
    <row r="110" spans="1:3">
      <c r="A110" t="s">
        <v>3690</v>
      </c>
      <c r="B110" s="65">
        <v>21.980035654199998</v>
      </c>
      <c r="C110" s="66">
        <v>46326</v>
      </c>
    </row>
    <row r="111" spans="1:3">
      <c r="A111" t="s">
        <v>3716</v>
      </c>
      <c r="B111" s="65">
        <v>113.43721053599999</v>
      </c>
      <c r="C111" s="66">
        <v>46326</v>
      </c>
    </row>
    <row r="112" spans="1:3">
      <c r="A112" t="s">
        <v>3717</v>
      </c>
      <c r="B112" s="65">
        <v>147.04681437809998</v>
      </c>
      <c r="C112" s="66">
        <v>46326</v>
      </c>
    </row>
    <row r="113" spans="1:3">
      <c r="A113" t="s">
        <v>3722</v>
      </c>
      <c r="B113" s="65">
        <v>217.27585935899998</v>
      </c>
      <c r="C113" s="66">
        <v>46326</v>
      </c>
    </row>
    <row r="114" spans="1:3">
      <c r="A114" t="s">
        <v>3734</v>
      </c>
      <c r="B114" s="65">
        <v>105.78666627359999</v>
      </c>
      <c r="C114" s="66">
        <v>46326</v>
      </c>
    </row>
    <row r="115" spans="1:3">
      <c r="A115" t="s">
        <v>3647</v>
      </c>
      <c r="B115" s="65">
        <v>2533.6800216000001</v>
      </c>
      <c r="C115" s="66">
        <v>46371</v>
      </c>
    </row>
    <row r="116" spans="1:3">
      <c r="A116" t="s">
        <v>3703</v>
      </c>
      <c r="B116" s="65">
        <v>8777.8836577273432</v>
      </c>
      <c r="C116" s="66">
        <v>46417</v>
      </c>
    </row>
    <row r="117" spans="1:3">
      <c r="A117" t="s">
        <v>4532</v>
      </c>
      <c r="B117" s="65">
        <v>3728.3628967718041</v>
      </c>
      <c r="C117" s="66">
        <v>46418</v>
      </c>
    </row>
    <row r="118" spans="1:3">
      <c r="A118" t="s">
        <v>3704</v>
      </c>
      <c r="B118" s="65">
        <v>11511.896304850436</v>
      </c>
      <c r="C118" s="66">
        <v>46465</v>
      </c>
    </row>
    <row r="119" spans="1:3">
      <c r="A119" t="s">
        <v>3655</v>
      </c>
      <c r="B119" s="65">
        <v>2011.6563210899999</v>
      </c>
      <c r="C119" s="66">
        <v>46482</v>
      </c>
    </row>
    <row r="120" spans="1:3">
      <c r="A120" t="s">
        <v>3686</v>
      </c>
      <c r="B120" s="65">
        <v>534.56290484177975</v>
      </c>
      <c r="C120" s="66">
        <v>46524</v>
      </c>
    </row>
    <row r="121" spans="1:3">
      <c r="A121" t="s">
        <v>3694</v>
      </c>
      <c r="B121" s="65">
        <v>4773.2394118338543</v>
      </c>
      <c r="C121" s="66">
        <v>46572</v>
      </c>
    </row>
    <row r="122" spans="1:3">
      <c r="A122" t="s">
        <v>3691</v>
      </c>
      <c r="B122" s="65">
        <v>11203.707921021834</v>
      </c>
      <c r="C122" s="66">
        <v>46573</v>
      </c>
    </row>
    <row r="123" spans="1:3">
      <c r="A123" t="s">
        <v>3656</v>
      </c>
      <c r="B123" s="65">
        <v>5660.1774106721996</v>
      </c>
      <c r="C123" s="66">
        <v>46601</v>
      </c>
    </row>
    <row r="124" spans="1:3">
      <c r="A124" t="s">
        <v>3664</v>
      </c>
      <c r="B124" s="65">
        <v>4222.2536962749</v>
      </c>
      <c r="C124" s="66">
        <v>46601</v>
      </c>
    </row>
    <row r="125" spans="1:3">
      <c r="A125" t="s">
        <v>3674</v>
      </c>
      <c r="B125" s="65">
        <v>2226.6044081189993</v>
      </c>
      <c r="C125" s="66">
        <v>46637</v>
      </c>
    </row>
    <row r="126" spans="1:3">
      <c r="A126" t="s">
        <v>3685</v>
      </c>
      <c r="B126" s="65">
        <v>19492.681883534198</v>
      </c>
      <c r="C126" s="66">
        <v>46643</v>
      </c>
    </row>
    <row r="127" spans="1:3">
      <c r="A127" t="s">
        <v>3743</v>
      </c>
      <c r="B127" s="65">
        <v>4651.1273969082004</v>
      </c>
      <c r="C127" s="66">
        <v>46660</v>
      </c>
    </row>
    <row r="128" spans="1:3">
      <c r="A128" t="s">
        <v>3651</v>
      </c>
      <c r="B128" s="65">
        <v>2140.0148889499951</v>
      </c>
      <c r="C128" s="66">
        <v>46722</v>
      </c>
    </row>
    <row r="129" spans="1:3">
      <c r="A129" t="s">
        <v>3758</v>
      </c>
      <c r="B129" s="65">
        <v>23494.700275335897</v>
      </c>
      <c r="C129" s="66">
        <v>46722</v>
      </c>
    </row>
    <row r="130" spans="1:3">
      <c r="A130" t="s">
        <v>3771</v>
      </c>
      <c r="B130" s="65">
        <v>1896.1082255699998</v>
      </c>
      <c r="C130" s="66">
        <v>46722</v>
      </c>
    </row>
    <row r="131" spans="1:3">
      <c r="A131" t="s">
        <v>3669</v>
      </c>
      <c r="B131" s="65">
        <v>4352.8805143901991</v>
      </c>
      <c r="C131" s="66">
        <v>46742</v>
      </c>
    </row>
    <row r="132" spans="1:3">
      <c r="A132" t="s">
        <v>3676</v>
      </c>
      <c r="B132" s="65">
        <v>589.78977056999997</v>
      </c>
      <c r="C132" s="66">
        <v>46742</v>
      </c>
    </row>
    <row r="133" spans="1:3">
      <c r="A133" t="s">
        <v>3737</v>
      </c>
      <c r="B133" s="65">
        <v>9184.8735878327989</v>
      </c>
      <c r="C133" s="66">
        <v>46742</v>
      </c>
    </row>
    <row r="134" spans="1:3">
      <c r="A134" t="s">
        <v>3750</v>
      </c>
      <c r="B134" s="65">
        <v>14780.7829693719</v>
      </c>
      <c r="C134" s="66">
        <v>46752</v>
      </c>
    </row>
    <row r="135" spans="1:3">
      <c r="A135" t="s">
        <v>2297</v>
      </c>
      <c r="B135" s="65">
        <v>1224.0763022641449</v>
      </c>
      <c r="C135" s="66">
        <v>46752</v>
      </c>
    </row>
    <row r="136" spans="1:3">
      <c r="A136" t="s">
        <v>3752</v>
      </c>
      <c r="B136" s="65">
        <v>1699.0324115179392</v>
      </c>
      <c r="C136" s="66">
        <v>46753</v>
      </c>
    </row>
    <row r="137" spans="1:3">
      <c r="A137" t="s">
        <v>3692</v>
      </c>
      <c r="B137" s="65">
        <v>2726.1329630228906</v>
      </c>
      <c r="C137" s="66">
        <v>46794</v>
      </c>
    </row>
    <row r="138" spans="1:3">
      <c r="A138" t="s">
        <v>3662</v>
      </c>
      <c r="B138" s="65">
        <v>3900.4977712779</v>
      </c>
      <c r="C138" s="66">
        <v>46844</v>
      </c>
    </row>
    <row r="139" spans="1:3">
      <c r="A139" t="s">
        <v>3781</v>
      </c>
      <c r="B139" s="65">
        <v>20713.760164421408</v>
      </c>
      <c r="C139" s="66">
        <v>46933</v>
      </c>
    </row>
    <row r="140" spans="1:3">
      <c r="A140" t="s">
        <v>3785</v>
      </c>
      <c r="B140" s="65">
        <v>10356.881031124998</v>
      </c>
      <c r="C140" s="66">
        <v>46933</v>
      </c>
    </row>
    <row r="141" spans="1:3">
      <c r="A141" t="s">
        <v>3661</v>
      </c>
      <c r="B141" s="65">
        <v>3415.2553543313102</v>
      </c>
      <c r="C141" s="66">
        <v>46938</v>
      </c>
    </row>
    <row r="142" spans="1:3">
      <c r="A142" t="s">
        <v>3671</v>
      </c>
      <c r="B142" s="65">
        <v>4732.0299209078994</v>
      </c>
      <c r="C142" s="66">
        <v>46971</v>
      </c>
    </row>
    <row r="143" spans="1:3">
      <c r="A143" t="s">
        <v>3712</v>
      </c>
      <c r="B143" s="65">
        <v>9100.3282634447914</v>
      </c>
      <c r="C143" s="66">
        <v>46997</v>
      </c>
    </row>
    <row r="144" spans="1:3">
      <c r="A144" t="s">
        <v>3748</v>
      </c>
      <c r="B144" s="65">
        <v>20770.539898217798</v>
      </c>
      <c r="C144" s="66">
        <v>46997</v>
      </c>
    </row>
    <row r="145" spans="1:3">
      <c r="A145" t="s">
        <v>3649</v>
      </c>
      <c r="B145" s="65">
        <v>2153.8938774599997</v>
      </c>
      <c r="C145" s="66">
        <v>47031</v>
      </c>
    </row>
    <row r="146" spans="1:3">
      <c r="A146" t="s">
        <v>3715</v>
      </c>
      <c r="B146" s="65">
        <v>9075.1643685978215</v>
      </c>
      <c r="C146" s="66">
        <v>47082</v>
      </c>
    </row>
    <row r="147" spans="1:3">
      <c r="A147" t="s">
        <v>3678</v>
      </c>
      <c r="B147" s="65">
        <v>1881.0042369299999</v>
      </c>
      <c r="C147" s="66">
        <v>47107</v>
      </c>
    </row>
    <row r="148" spans="1:3">
      <c r="A148" t="s">
        <v>3679</v>
      </c>
      <c r="B148" s="65">
        <v>2950.3120916295002</v>
      </c>
      <c r="C148" s="66">
        <v>47119</v>
      </c>
    </row>
    <row r="149" spans="1:3">
      <c r="A149" t="s">
        <v>3680</v>
      </c>
      <c r="B149" s="65">
        <v>2279.7817937504997</v>
      </c>
      <c r="C149" s="66">
        <v>47119</v>
      </c>
    </row>
    <row r="150" spans="1:3">
      <c r="A150" t="s">
        <v>3681</v>
      </c>
      <c r="B150" s="65">
        <v>1333.45180994664</v>
      </c>
      <c r="C150" s="66">
        <v>47119</v>
      </c>
    </row>
    <row r="151" spans="1:3">
      <c r="A151" t="s">
        <v>3693</v>
      </c>
      <c r="B151" s="65">
        <v>8.939996442</v>
      </c>
      <c r="C151" s="66">
        <v>47119</v>
      </c>
    </row>
    <row r="152" spans="1:3">
      <c r="A152" t="s">
        <v>3699</v>
      </c>
      <c r="B152" s="65">
        <v>43.581125249999999</v>
      </c>
      <c r="C152" s="66">
        <v>47119</v>
      </c>
    </row>
    <row r="153" spans="1:3">
      <c r="A153" t="s">
        <v>3700</v>
      </c>
      <c r="B153" s="65">
        <v>4.0116E-5</v>
      </c>
      <c r="C153" s="66">
        <v>47119</v>
      </c>
    </row>
    <row r="154" spans="1:3">
      <c r="A154" t="s">
        <v>3644</v>
      </c>
      <c r="B154" s="65">
        <v>2046.7159549199996</v>
      </c>
      <c r="C154" s="66">
        <v>47177</v>
      </c>
    </row>
    <row r="155" spans="1:3">
      <c r="A155" t="s">
        <v>3659</v>
      </c>
      <c r="B155" s="65">
        <v>5081.4078965909994</v>
      </c>
      <c r="C155" s="66">
        <v>47178</v>
      </c>
    </row>
    <row r="156" spans="1:3">
      <c r="A156" t="s">
        <v>3708</v>
      </c>
      <c r="B156" s="65">
        <v>10680.687001205368</v>
      </c>
      <c r="C156" s="66">
        <v>47201</v>
      </c>
    </row>
    <row r="157" spans="1:3">
      <c r="A157" t="s">
        <v>3696</v>
      </c>
      <c r="B157" s="65">
        <v>7423.9230211613994</v>
      </c>
      <c r="C157" s="66">
        <v>47209</v>
      </c>
    </row>
    <row r="158" spans="1:3">
      <c r="A158" t="s">
        <v>3769</v>
      </c>
      <c r="B158" s="65">
        <v>841.1332966686</v>
      </c>
      <c r="C158" s="66">
        <v>47209</v>
      </c>
    </row>
    <row r="159" spans="1:3">
      <c r="A159" t="s">
        <v>3725</v>
      </c>
      <c r="B159" s="65">
        <v>5277.2957906039255</v>
      </c>
      <c r="C159" s="66">
        <v>47236</v>
      </c>
    </row>
    <row r="160" spans="1:3">
      <c r="A160" t="s">
        <v>3684</v>
      </c>
      <c r="B160" s="65">
        <v>1310.4264677399999</v>
      </c>
      <c r="C160" s="66">
        <v>47239</v>
      </c>
    </row>
    <row r="161" spans="1:3">
      <c r="A161" t="s">
        <v>3687</v>
      </c>
      <c r="B161" s="65">
        <v>2037.7040842598635</v>
      </c>
      <c r="C161" s="66">
        <v>47255</v>
      </c>
    </row>
    <row r="162" spans="1:3">
      <c r="A162" t="s">
        <v>3653</v>
      </c>
      <c r="B162" s="65">
        <v>1016.379702</v>
      </c>
      <c r="C162" s="66">
        <v>47262</v>
      </c>
    </row>
    <row r="163" spans="1:3">
      <c r="A163" t="s">
        <v>3654</v>
      </c>
      <c r="B163" s="65">
        <v>154.98304074629999</v>
      </c>
      <c r="C163" s="66">
        <v>47262</v>
      </c>
    </row>
    <row r="164" spans="1:3">
      <c r="A164" t="s">
        <v>3689</v>
      </c>
      <c r="B164" s="65">
        <v>624.24267064464004</v>
      </c>
      <c r="C164" s="66">
        <v>47270</v>
      </c>
    </row>
    <row r="165" spans="1:3">
      <c r="A165" t="s">
        <v>3731</v>
      </c>
      <c r="B165" s="65">
        <v>3842.1901276200001</v>
      </c>
      <c r="C165" s="66">
        <v>47301</v>
      </c>
    </row>
    <row r="166" spans="1:3">
      <c r="A166" t="s">
        <v>3735</v>
      </c>
      <c r="B166" s="65">
        <v>14457.531531313123</v>
      </c>
      <c r="C166" s="66">
        <v>47301</v>
      </c>
    </row>
    <row r="167" spans="1:3">
      <c r="A167" t="s">
        <v>3744</v>
      </c>
      <c r="B167" s="65">
        <v>5652.2266034666809</v>
      </c>
      <c r="C167" s="66">
        <v>47301</v>
      </c>
    </row>
    <row r="168" spans="1:3">
      <c r="A168" t="s">
        <v>2803</v>
      </c>
      <c r="B168" s="65">
        <v>27932.632932810073</v>
      </c>
      <c r="C168" s="66">
        <v>47312</v>
      </c>
    </row>
    <row r="169" spans="1:3">
      <c r="A169" t="s">
        <v>3695</v>
      </c>
      <c r="B169" s="65">
        <v>8599.3405137900008</v>
      </c>
      <c r="C169" s="66">
        <v>47392</v>
      </c>
    </row>
    <row r="170" spans="1:3">
      <c r="A170" t="s">
        <v>3697</v>
      </c>
      <c r="B170" s="65">
        <v>1.8483599999999999E-4</v>
      </c>
      <c r="C170" s="66">
        <v>47392</v>
      </c>
    </row>
    <row r="171" spans="1:3">
      <c r="A171" t="s">
        <v>3749</v>
      </c>
      <c r="B171" s="65">
        <v>17627.085874632532</v>
      </c>
      <c r="C171" s="66">
        <v>47398</v>
      </c>
    </row>
    <row r="172" spans="1:3">
      <c r="A172" t="s">
        <v>3698</v>
      </c>
      <c r="B172" s="65">
        <v>3325.5106943400001</v>
      </c>
      <c r="C172" s="66">
        <v>47407</v>
      </c>
    </row>
    <row r="173" spans="1:3">
      <c r="A173" t="s">
        <v>3779</v>
      </c>
      <c r="B173" s="65">
        <v>33529.138776276093</v>
      </c>
      <c r="C173" s="66">
        <v>47409</v>
      </c>
    </row>
    <row r="174" spans="1:3">
      <c r="A174" t="s">
        <v>3705</v>
      </c>
      <c r="B174" s="65">
        <v>501.63909003000003</v>
      </c>
      <c r="C174" s="66">
        <v>47447</v>
      </c>
    </row>
    <row r="175" spans="1:3">
      <c r="A175" t="s">
        <v>3726</v>
      </c>
      <c r="B175" s="65">
        <v>27.47329182</v>
      </c>
      <c r="C175" s="66">
        <v>47453</v>
      </c>
    </row>
    <row r="176" spans="1:3">
      <c r="A176" t="s">
        <v>3739</v>
      </c>
      <c r="B176" s="65">
        <v>3796.7193952154998</v>
      </c>
      <c r="C176" s="66">
        <v>47463</v>
      </c>
    </row>
    <row r="177" spans="1:3">
      <c r="A177" t="s">
        <v>3747</v>
      </c>
      <c r="B177" s="65">
        <v>2277.194259185997</v>
      </c>
      <c r="C177" s="66">
        <v>47467</v>
      </c>
    </row>
    <row r="178" spans="1:3">
      <c r="A178" t="s">
        <v>2789</v>
      </c>
      <c r="B178" s="65">
        <v>1289.202612965134</v>
      </c>
      <c r="C178" s="66">
        <v>47467</v>
      </c>
    </row>
    <row r="179" spans="1:3">
      <c r="A179" t="s">
        <v>2374</v>
      </c>
      <c r="B179" s="65">
        <v>12209.7444912378</v>
      </c>
      <c r="C179" s="66">
        <v>47528</v>
      </c>
    </row>
    <row r="180" spans="1:3">
      <c r="A180" t="s">
        <v>3706</v>
      </c>
      <c r="B180" s="65">
        <v>9047.0212160880001</v>
      </c>
      <c r="C180" s="66">
        <v>47574</v>
      </c>
    </row>
    <row r="181" spans="1:3">
      <c r="A181" t="s">
        <v>3767</v>
      </c>
      <c r="B181" s="65">
        <v>410.57106830999993</v>
      </c>
      <c r="C181" s="66">
        <v>47599</v>
      </c>
    </row>
    <row r="182" spans="1:3">
      <c r="A182" t="s">
        <v>3760</v>
      </c>
      <c r="B182" s="65">
        <v>43898.862058175808</v>
      </c>
      <c r="C182" s="66">
        <v>47665</v>
      </c>
    </row>
    <row r="183" spans="1:3">
      <c r="A183" t="s">
        <v>3766</v>
      </c>
      <c r="B183" s="65">
        <v>20490.890372417223</v>
      </c>
      <c r="C183" s="66">
        <v>47665</v>
      </c>
    </row>
    <row r="184" spans="1:3">
      <c r="A184" t="s">
        <v>3783</v>
      </c>
      <c r="B184" s="65">
        <v>31320.595397448946</v>
      </c>
      <c r="C184" s="66">
        <v>47665</v>
      </c>
    </row>
    <row r="185" spans="1:3">
      <c r="A185" t="s">
        <v>3702</v>
      </c>
      <c r="B185" s="65">
        <v>9497.7167494169098</v>
      </c>
      <c r="C185" s="66">
        <v>47715</v>
      </c>
    </row>
    <row r="186" spans="1:3">
      <c r="A186" t="s">
        <v>3709</v>
      </c>
      <c r="B186" s="65">
        <v>26478.973785012091</v>
      </c>
      <c r="C186" s="66">
        <v>47715</v>
      </c>
    </row>
    <row r="187" spans="1:3">
      <c r="A187" t="s">
        <v>2476</v>
      </c>
      <c r="B187" s="65">
        <v>251.96819484</v>
      </c>
      <c r="C187" s="66">
        <v>47715</v>
      </c>
    </row>
    <row r="188" spans="1:3">
      <c r="A188" t="s">
        <v>3727</v>
      </c>
      <c r="B188" s="65">
        <v>19277.305515</v>
      </c>
      <c r="C188" s="66">
        <v>47735</v>
      </c>
    </row>
    <row r="189" spans="1:3">
      <c r="A189" t="s">
        <v>3713</v>
      </c>
      <c r="B189" s="65">
        <v>1.4507999999999999E-4</v>
      </c>
      <c r="C189" s="66">
        <v>47741</v>
      </c>
    </row>
    <row r="190" spans="1:3">
      <c r="A190" t="s">
        <v>3718</v>
      </c>
      <c r="B190" s="65">
        <v>1553.4186384599998</v>
      </c>
      <c r="C190" s="66">
        <v>47756</v>
      </c>
    </row>
    <row r="191" spans="1:3">
      <c r="A191" t="s">
        <v>3768</v>
      </c>
      <c r="B191" s="65">
        <v>23828.846613794678</v>
      </c>
      <c r="C191" s="66">
        <v>47832</v>
      </c>
    </row>
    <row r="192" spans="1:3">
      <c r="A192" t="s">
        <v>3732</v>
      </c>
      <c r="B192" s="65">
        <v>2848.5077806370941</v>
      </c>
      <c r="C192" s="66">
        <v>47848</v>
      </c>
    </row>
    <row r="193" spans="1:3">
      <c r="A193" t="s">
        <v>3746</v>
      </c>
      <c r="B193" s="65">
        <v>10147.477505297633</v>
      </c>
      <c r="C193" s="66">
        <v>47848</v>
      </c>
    </row>
    <row r="194" spans="1:3">
      <c r="A194" t="s">
        <v>2464</v>
      </c>
      <c r="B194" s="65">
        <v>4500.1140460211036</v>
      </c>
      <c r="C194" s="66">
        <v>47848</v>
      </c>
    </row>
    <row r="195" spans="1:3">
      <c r="A195" t="s">
        <v>3710</v>
      </c>
      <c r="B195" s="65">
        <v>7896.824818515719</v>
      </c>
      <c r="C195" s="66">
        <v>47849</v>
      </c>
    </row>
    <row r="196" spans="1:3">
      <c r="A196" t="s">
        <v>3719</v>
      </c>
      <c r="B196" s="65">
        <v>4.0115999999999996E-4</v>
      </c>
      <c r="C196" s="66">
        <v>47879</v>
      </c>
    </row>
    <row r="197" spans="1:3">
      <c r="A197" t="s">
        <v>2371</v>
      </c>
      <c r="B197" s="65">
        <v>27971.901293976898</v>
      </c>
      <c r="C197" s="66">
        <v>47927</v>
      </c>
    </row>
    <row r="198" spans="1:3">
      <c r="A198" t="s">
        <v>2397</v>
      </c>
      <c r="B198" s="65">
        <v>32229.831103737746</v>
      </c>
      <c r="C198" s="66">
        <v>47937</v>
      </c>
    </row>
    <row r="199" spans="1:3">
      <c r="A199" t="s">
        <v>3729</v>
      </c>
      <c r="B199" s="65">
        <v>6526.9302416370001</v>
      </c>
      <c r="C199" s="66">
        <v>47987</v>
      </c>
    </row>
    <row r="200" spans="1:3">
      <c r="A200" t="s">
        <v>3670</v>
      </c>
      <c r="B200" s="65">
        <v>6832.635331509</v>
      </c>
      <c r="C200" s="66">
        <v>47992</v>
      </c>
    </row>
    <row r="201" spans="1:3">
      <c r="A201" t="s">
        <v>3688</v>
      </c>
      <c r="B201" s="65">
        <v>6751.4428799999996</v>
      </c>
      <c r="C201" s="66">
        <v>48004</v>
      </c>
    </row>
    <row r="202" spans="1:3">
      <c r="A202" t="s">
        <v>3736</v>
      </c>
      <c r="B202" s="65">
        <v>1256.607923807037</v>
      </c>
      <c r="C202" s="66">
        <v>48029</v>
      </c>
    </row>
    <row r="203" spans="1:3">
      <c r="A203" t="s">
        <v>3733</v>
      </c>
      <c r="B203" s="65">
        <v>51.798921431399997</v>
      </c>
      <c r="C203" s="66">
        <v>48030</v>
      </c>
    </row>
    <row r="204" spans="1:3">
      <c r="A204" t="s">
        <v>2467</v>
      </c>
      <c r="B204" s="65">
        <v>8396.2793215079982</v>
      </c>
      <c r="C204" s="66">
        <v>48054</v>
      </c>
    </row>
    <row r="205" spans="1:3">
      <c r="A205" t="s">
        <v>3672</v>
      </c>
      <c r="B205" s="65">
        <v>698.15815684289998</v>
      </c>
      <c r="C205" s="66">
        <v>48069</v>
      </c>
    </row>
    <row r="206" spans="1:3">
      <c r="A206" t="s">
        <v>3753</v>
      </c>
      <c r="B206" s="65">
        <v>14988.529970721211</v>
      </c>
      <c r="C206" s="66">
        <v>48121</v>
      </c>
    </row>
    <row r="207" spans="1:3">
      <c r="A207" t="s">
        <v>3754</v>
      </c>
      <c r="B207" s="65">
        <v>2539.7229972070027</v>
      </c>
      <c r="C207" s="66">
        <v>48121</v>
      </c>
    </row>
    <row r="208" spans="1:3">
      <c r="A208" t="s">
        <v>3745</v>
      </c>
      <c r="B208" s="65">
        <v>40.765871705603857</v>
      </c>
      <c r="C208" s="66">
        <v>48122</v>
      </c>
    </row>
    <row r="209" spans="1:3">
      <c r="A209" t="s">
        <v>3742</v>
      </c>
      <c r="B209" s="65">
        <v>636.55861679279985</v>
      </c>
      <c r="C209" s="66">
        <v>48151</v>
      </c>
    </row>
    <row r="210" spans="1:3">
      <c r="A210" t="s">
        <v>3740</v>
      </c>
      <c r="B210" s="65">
        <v>7799.9561981405996</v>
      </c>
      <c r="C210" s="66">
        <v>48176</v>
      </c>
    </row>
    <row r="211" spans="1:3">
      <c r="A211" t="s">
        <v>2800</v>
      </c>
      <c r="B211" s="65">
        <v>11046.738633252109</v>
      </c>
      <c r="C211" s="66">
        <v>48180</v>
      </c>
    </row>
    <row r="212" spans="1:3">
      <c r="A212" t="s">
        <v>3673</v>
      </c>
      <c r="B212" s="65">
        <v>1405.9495132487998</v>
      </c>
      <c r="C212" s="66">
        <v>48213</v>
      </c>
    </row>
    <row r="213" spans="1:3">
      <c r="A213" t="s">
        <v>3720</v>
      </c>
      <c r="B213" s="65">
        <v>2404.5590504636998</v>
      </c>
      <c r="C213" s="66">
        <v>48213</v>
      </c>
    </row>
    <row r="214" spans="1:3">
      <c r="A214" t="s">
        <v>3759</v>
      </c>
      <c r="B214" s="65">
        <v>11097.3562743</v>
      </c>
      <c r="C214" s="66">
        <v>48234</v>
      </c>
    </row>
    <row r="215" spans="1:3">
      <c r="A215" t="s">
        <v>3711</v>
      </c>
      <c r="B215" s="65">
        <v>3062.6001361799999</v>
      </c>
      <c r="C215" s="66">
        <v>48268</v>
      </c>
    </row>
    <row r="216" spans="1:3">
      <c r="A216" t="s">
        <v>3751</v>
      </c>
      <c r="B216" s="65">
        <v>2222.8033229999996</v>
      </c>
      <c r="C216" s="66">
        <v>48294</v>
      </c>
    </row>
    <row r="217" spans="1:3">
      <c r="A217" t="s">
        <v>2220</v>
      </c>
      <c r="B217" s="65">
        <v>31437.406837987786</v>
      </c>
      <c r="C217" s="66">
        <v>48304</v>
      </c>
    </row>
    <row r="218" spans="1:3">
      <c r="A218" t="s">
        <v>3755</v>
      </c>
      <c r="B218" s="65">
        <v>491.70182202899997</v>
      </c>
      <c r="C218" s="66">
        <v>48319</v>
      </c>
    </row>
    <row r="219" spans="1:3">
      <c r="A219" t="s">
        <v>3757</v>
      </c>
      <c r="B219" s="65">
        <v>19011.102478415396</v>
      </c>
      <c r="C219" s="66">
        <v>48332</v>
      </c>
    </row>
    <row r="220" spans="1:3">
      <c r="A220" t="s">
        <v>3762</v>
      </c>
      <c r="B220" s="65">
        <v>17705.026222649998</v>
      </c>
      <c r="C220" s="66">
        <v>48365</v>
      </c>
    </row>
    <row r="221" spans="1:3">
      <c r="A221" t="s">
        <v>2461</v>
      </c>
      <c r="B221" s="65">
        <v>9049.2389087999982</v>
      </c>
      <c r="C221" s="66">
        <v>48366</v>
      </c>
    </row>
    <row r="222" spans="1:3">
      <c r="A222" t="s">
        <v>3763</v>
      </c>
      <c r="B222" s="65">
        <v>13141.551531708195</v>
      </c>
      <c r="C222" s="66">
        <v>48395</v>
      </c>
    </row>
    <row r="223" spans="1:3">
      <c r="A223" t="s">
        <v>2392</v>
      </c>
      <c r="B223" s="65">
        <v>4253.7075499249986</v>
      </c>
      <c r="C223" s="66">
        <v>48395</v>
      </c>
    </row>
    <row r="224" spans="1:3">
      <c r="A224" t="s">
        <v>3701</v>
      </c>
      <c r="B224" s="65">
        <v>9912.6944427203925</v>
      </c>
      <c r="C224" s="66">
        <v>48446</v>
      </c>
    </row>
    <row r="225" spans="1:3">
      <c r="A225" t="s">
        <v>3707</v>
      </c>
      <c r="B225" s="65">
        <v>101.24926461</v>
      </c>
      <c r="C225" s="66">
        <v>48446</v>
      </c>
    </row>
    <row r="226" spans="1:3">
      <c r="A226" t="s">
        <v>2481</v>
      </c>
      <c r="B226" s="65">
        <v>979.00564319999978</v>
      </c>
      <c r="C226" s="66">
        <v>48466</v>
      </c>
    </row>
    <row r="227" spans="1:3">
      <c r="A227" t="s">
        <v>3764</v>
      </c>
      <c r="B227" s="65">
        <v>843.56558632799988</v>
      </c>
      <c r="C227" s="66">
        <v>48466</v>
      </c>
    </row>
    <row r="228" spans="1:3">
      <c r="A228" t="s">
        <v>3772</v>
      </c>
      <c r="B228" s="65">
        <v>27087.688674259811</v>
      </c>
      <c r="C228" s="66">
        <v>48669</v>
      </c>
    </row>
    <row r="229" spans="1:3">
      <c r="A229" t="s">
        <v>3774</v>
      </c>
      <c r="B229" s="65">
        <v>42949.886141477233</v>
      </c>
      <c r="C229" s="66">
        <v>48693</v>
      </c>
    </row>
    <row r="230" spans="1:3">
      <c r="A230" t="s">
        <v>3668</v>
      </c>
      <c r="B230" s="65">
        <v>996.49740055320001</v>
      </c>
      <c r="C230" s="66">
        <v>48723</v>
      </c>
    </row>
    <row r="231" spans="1:3">
      <c r="A231" t="s">
        <v>3770</v>
      </c>
      <c r="B231" s="65">
        <v>15088.067217077572</v>
      </c>
      <c r="C231" s="66">
        <v>48757</v>
      </c>
    </row>
    <row r="232" spans="1:3">
      <c r="A232" t="s">
        <v>2300</v>
      </c>
      <c r="B232" s="65">
        <v>17948.089644472046</v>
      </c>
      <c r="C232" s="66">
        <v>48760</v>
      </c>
    </row>
    <row r="233" spans="1:3">
      <c r="A233" t="s">
        <v>3778</v>
      </c>
      <c r="B233" s="65">
        <v>16205.063313107998</v>
      </c>
      <c r="C233" s="66">
        <v>48781</v>
      </c>
    </row>
    <row r="234" spans="1:3">
      <c r="A234" t="s">
        <v>3765</v>
      </c>
      <c r="B234" s="65">
        <v>13613.7174498</v>
      </c>
      <c r="C234" s="66">
        <v>48914</v>
      </c>
    </row>
    <row r="235" spans="1:3">
      <c r="A235" t="s">
        <v>3730</v>
      </c>
      <c r="B235" s="65">
        <v>5373.3014618633997</v>
      </c>
      <c r="C235" s="66">
        <v>48942</v>
      </c>
    </row>
    <row r="236" spans="1:3">
      <c r="A236" t="s">
        <v>3741</v>
      </c>
      <c r="B236" s="65">
        <v>3701.4522635726998</v>
      </c>
      <c r="C236" s="66">
        <v>48942</v>
      </c>
    </row>
    <row r="237" spans="1:3">
      <c r="A237" t="s">
        <v>3777</v>
      </c>
      <c r="B237" s="65">
        <v>116.17219864532466</v>
      </c>
      <c r="C237" s="66">
        <v>48944</v>
      </c>
    </row>
    <row r="238" spans="1:3">
      <c r="A238" t="s">
        <v>3780</v>
      </c>
      <c r="B238" s="65">
        <v>24084.81143603977</v>
      </c>
      <c r="C238" s="66">
        <v>48944</v>
      </c>
    </row>
    <row r="239" spans="1:3">
      <c r="A239" t="s">
        <v>3782</v>
      </c>
      <c r="B239" s="65">
        <v>20772.078735267325</v>
      </c>
      <c r="C239" s="66">
        <v>49124</v>
      </c>
    </row>
    <row r="240" spans="1:3">
      <c r="A240" t="s">
        <v>2838</v>
      </c>
      <c r="B240" s="65">
        <v>150.6445739846701</v>
      </c>
      <c r="C240" s="66">
        <v>49126</v>
      </c>
    </row>
    <row r="241" spans="1:3">
      <c r="A241" t="s">
        <v>2836</v>
      </c>
      <c r="B241" s="65">
        <v>17097.278116077159</v>
      </c>
      <c r="C241" s="66">
        <v>49126</v>
      </c>
    </row>
    <row r="242" spans="1:3">
      <c r="A242" t="s">
        <v>3775</v>
      </c>
      <c r="B242" s="65">
        <v>5.5411404204291288E-6</v>
      </c>
      <c r="C242" s="66">
        <v>49337</v>
      </c>
    </row>
    <row r="243" spans="1:3">
      <c r="A243" t="s">
        <v>3784</v>
      </c>
      <c r="B243" s="65">
        <v>36576.148113599993</v>
      </c>
      <c r="C243" s="66">
        <v>49396</v>
      </c>
    </row>
    <row r="244" spans="1:3">
      <c r="A244" t="s">
        <v>2491</v>
      </c>
      <c r="B244" s="65">
        <v>17314.547573699994</v>
      </c>
      <c r="C244" s="66">
        <v>49405</v>
      </c>
    </row>
    <row r="245" spans="1:3">
      <c r="A245" t="s">
        <v>3756</v>
      </c>
      <c r="B245" s="65">
        <v>14725.188285287999</v>
      </c>
      <c r="C245" s="66">
        <v>49427</v>
      </c>
    </row>
    <row r="246" spans="1:3">
      <c r="A246" t="s">
        <v>3660</v>
      </c>
      <c r="B246" s="65">
        <v>15156.93204428832</v>
      </c>
      <c r="C246" s="66">
        <v>50041</v>
      </c>
    </row>
    <row r="247" spans="1:3">
      <c r="A247" t="s">
        <v>3646</v>
      </c>
      <c r="B247" s="65">
        <v>12138.446064443999</v>
      </c>
      <c r="C247" s="66">
        <v>50770</v>
      </c>
    </row>
    <row r="248" spans="1:3">
      <c r="A248" t="s">
        <v>3724</v>
      </c>
      <c r="B248" s="65">
        <v>26073.250424255995</v>
      </c>
      <c r="C248" s="66">
        <v>50770</v>
      </c>
    </row>
    <row r="249" spans="1:3">
      <c r="A249" t="s">
        <v>2806</v>
      </c>
      <c r="B249" s="65">
        <v>2.6933882399999996E-3</v>
      </c>
      <c r="C249" s="66">
        <v>50770</v>
      </c>
    </row>
    <row r="250" spans="1:3">
      <c r="A250" t="s">
        <v>3761</v>
      </c>
      <c r="B250" s="65">
        <v>3775.5510727163364</v>
      </c>
      <c r="C250" s="66">
        <v>50770</v>
      </c>
    </row>
    <row r="251" spans="1:3">
      <c r="A251" t="s">
        <v>3773</v>
      </c>
      <c r="B251" s="65">
        <v>10111.476638249998</v>
      </c>
      <c r="C251" s="66">
        <v>50770</v>
      </c>
    </row>
    <row r="252" spans="1:3">
      <c r="A252" t="s">
        <v>3776</v>
      </c>
      <c r="B252" s="65">
        <v>6.5231049697324853E-3</v>
      </c>
      <c r="C252" s="66">
        <v>50770</v>
      </c>
    </row>
    <row r="253" spans="1:3" hidden="1">
      <c r="A253"/>
      <c r="B253" s="55"/>
    </row>
    <row r="254" spans="1:3" hidden="1">
      <c r="A254"/>
      <c r="B254"/>
      <c r="C254"/>
    </row>
    <row r="255" spans="1:3" hidden="1">
      <c r="A255"/>
      <c r="B255"/>
      <c r="C255"/>
    </row>
    <row r="10000" spans="52:52" hidden="1">
      <c r="AZ10000"/>
    </row>
  </sheetData>
  <sortState xmlns:xlrd2="http://schemas.microsoft.com/office/spreadsheetml/2017/richdata2" ref="A75:C252">
    <sortCondition ref="C75:C252"/>
  </sortState>
  <dataValidations count="1">
    <dataValidation allowBlank="1" showInputMessage="1" showErrorMessage="1" sqref="B1:B4 A73:C75 A5:C9 A256:C1048576 D5:AY1048576 BA5:XFD1048576 AZ5:AZ9999 AZ10001:AZ1048576" xr:uid="{00000000-0002-0000-1A00-000000000000}"/>
  </dataValidations>
  <pageMargins left="0" right="0" top="0.5" bottom="0.5" header="0" footer="0.25"/>
  <pageSetup paperSize="9" scale="1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1" width="14.855468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63" t="s">
        <v>4604</v>
      </c>
    </row>
    <row r="2" spans="1:17" s="1" customFormat="1">
      <c r="A2" s="2" t="s">
        <v>1</v>
      </c>
      <c r="B2" s="9" t="s">
        <v>3591</v>
      </c>
    </row>
    <row r="3" spans="1:17" s="1" customFormat="1">
      <c r="A3" s="2" t="s">
        <v>2</v>
      </c>
      <c r="B3" s="20" t="s">
        <v>3592</v>
      </c>
    </row>
    <row r="4" spans="1:17" s="1" customFormat="1">
      <c r="A4" s="2" t="s">
        <v>3</v>
      </c>
      <c r="B4" s="64" t="s">
        <v>165</v>
      </c>
    </row>
    <row r="5" spans="1:17" s="15" customFormat="1">
      <c r="A5" s="32" t="s">
        <v>92</v>
      </c>
      <c r="B5" s="33" t="s">
        <v>46</v>
      </c>
      <c r="C5" s="33" t="s">
        <v>80</v>
      </c>
      <c r="D5" s="33" t="s">
        <v>48</v>
      </c>
      <c r="E5" s="33" t="s">
        <v>49</v>
      </c>
      <c r="F5" s="33" t="s">
        <v>67</v>
      </c>
      <c r="G5" s="33" t="s">
        <v>68</v>
      </c>
      <c r="H5" s="33" t="s">
        <v>50</v>
      </c>
      <c r="I5" s="33" t="s">
        <v>51</v>
      </c>
      <c r="J5" s="33" t="s">
        <v>144</v>
      </c>
      <c r="K5" s="33" t="s">
        <v>158</v>
      </c>
      <c r="L5" s="33" t="s">
        <v>145</v>
      </c>
      <c r="M5" s="33" t="s">
        <v>69</v>
      </c>
      <c r="N5" s="33" t="s">
        <v>54</v>
      </c>
      <c r="O5" s="34" t="s">
        <v>151</v>
      </c>
      <c r="Q5" s="13"/>
    </row>
    <row r="6" spans="1:17" s="15" customFormat="1">
      <c r="A6" s="102" t="s">
        <v>4605</v>
      </c>
      <c r="B6" s="103" t="s">
        <v>4605</v>
      </c>
      <c r="C6" s="103" t="s">
        <v>4605</v>
      </c>
      <c r="D6" s="103" t="s">
        <v>4605</v>
      </c>
      <c r="E6" s="103" t="s">
        <v>4605</v>
      </c>
      <c r="F6" s="21" t="s">
        <v>70</v>
      </c>
      <c r="G6" s="21" t="s">
        <v>71</v>
      </c>
      <c r="H6" s="103" t="s">
        <v>4605</v>
      </c>
      <c r="I6" s="21" t="s">
        <v>7</v>
      </c>
      <c r="J6" s="21" t="s">
        <v>7</v>
      </c>
      <c r="K6" s="21" t="s">
        <v>152</v>
      </c>
      <c r="L6" s="21" t="s">
        <v>6</v>
      </c>
      <c r="M6" s="21" t="s">
        <v>7</v>
      </c>
      <c r="N6" s="21" t="s">
        <v>7</v>
      </c>
      <c r="O6" s="22" t="s">
        <v>7</v>
      </c>
    </row>
    <row r="7" spans="1:17" s="17" customFormat="1" ht="20.25">
      <c r="A7" s="104" t="s">
        <v>4605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4" t="s">
        <v>60</v>
      </c>
      <c r="I7" s="24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24" t="s">
        <v>74</v>
      </c>
      <c r="O7" s="24" t="s">
        <v>75</v>
      </c>
      <c r="P7" s="25"/>
    </row>
    <row r="8" spans="1:17" s="17" customFormat="1" ht="20.25">
      <c r="A8" s="18" t="s">
        <v>146</v>
      </c>
      <c r="B8" s="105" t="s">
        <v>4605</v>
      </c>
      <c r="C8" s="105" t="s">
        <v>4605</v>
      </c>
      <c r="D8" s="105" t="s">
        <v>4605</v>
      </c>
      <c r="E8" s="105" t="s">
        <v>4605</v>
      </c>
      <c r="F8" s="105" t="s">
        <v>4605</v>
      </c>
      <c r="G8" s="105" t="s">
        <v>4605</v>
      </c>
      <c r="H8" s="105" t="s">
        <v>4605</v>
      </c>
      <c r="I8" s="105" t="s">
        <v>4605</v>
      </c>
      <c r="J8" s="105" t="s">
        <v>4605</v>
      </c>
      <c r="K8" s="53">
        <v>0</v>
      </c>
      <c r="L8" s="53">
        <v>0</v>
      </c>
      <c r="M8" s="105" t="s">
        <v>4605</v>
      </c>
      <c r="N8" s="54">
        <v>0</v>
      </c>
      <c r="O8" s="54">
        <v>0</v>
      </c>
      <c r="P8" s="25"/>
    </row>
    <row r="9" spans="1:17">
      <c r="A9" s="57" t="s">
        <v>173</v>
      </c>
      <c r="B9" s="109" t="s">
        <v>4605</v>
      </c>
      <c r="C9" s="110" t="s">
        <v>4605</v>
      </c>
      <c r="D9" s="110" t="s">
        <v>4605</v>
      </c>
      <c r="E9" s="110" t="s">
        <v>4605</v>
      </c>
      <c r="F9" s="110" t="s">
        <v>4605</v>
      </c>
      <c r="G9" s="59">
        <v>0</v>
      </c>
      <c r="H9" s="110" t="s">
        <v>4605</v>
      </c>
      <c r="I9" s="110" t="s">
        <v>4605</v>
      </c>
      <c r="J9" s="110" t="s">
        <v>4605</v>
      </c>
      <c r="K9" s="59">
        <v>0</v>
      </c>
      <c r="L9" s="59">
        <v>0</v>
      </c>
      <c r="M9" s="110" t="s">
        <v>4605</v>
      </c>
      <c r="N9" s="58">
        <v>0</v>
      </c>
      <c r="O9" s="58">
        <v>0</v>
      </c>
    </row>
    <row r="10" spans="1:17">
      <c r="A10" s="57" t="s">
        <v>324</v>
      </c>
      <c r="B10" s="109" t="s">
        <v>4605</v>
      </c>
      <c r="C10" s="110" t="s">
        <v>4605</v>
      </c>
      <c r="D10" s="110" t="s">
        <v>4605</v>
      </c>
      <c r="E10" s="110" t="s">
        <v>4605</v>
      </c>
      <c r="F10" s="110" t="s">
        <v>4605</v>
      </c>
      <c r="G10" s="59">
        <v>0</v>
      </c>
      <c r="H10" s="110" t="s">
        <v>4605</v>
      </c>
      <c r="I10" s="110" t="s">
        <v>4605</v>
      </c>
      <c r="J10" s="110" t="s">
        <v>4605</v>
      </c>
      <c r="K10" s="59">
        <v>0</v>
      </c>
      <c r="L10" s="59">
        <v>0</v>
      </c>
      <c r="M10" s="110" t="s">
        <v>4605</v>
      </c>
      <c r="N10" s="58">
        <v>0</v>
      </c>
      <c r="O10" s="58">
        <v>0</v>
      </c>
    </row>
    <row r="11" spans="1:17">
      <c r="A11" t="s">
        <v>182</v>
      </c>
      <c r="B11" t="s">
        <v>182</v>
      </c>
      <c r="C11" t="s">
        <v>182</v>
      </c>
      <c r="D11" t="s">
        <v>182</v>
      </c>
      <c r="E11" s="110" t="s">
        <v>4605</v>
      </c>
      <c r="F11" s="110" t="s">
        <v>4605</v>
      </c>
      <c r="G11" s="55">
        <v>0</v>
      </c>
      <c r="H11" t="s">
        <v>182</v>
      </c>
      <c r="I11" s="56">
        <v>0</v>
      </c>
      <c r="J11" s="56">
        <v>0</v>
      </c>
      <c r="K11" s="55">
        <v>0</v>
      </c>
      <c r="L11" s="55">
        <v>0</v>
      </c>
      <c r="M11" s="56">
        <v>0</v>
      </c>
      <c r="N11" s="56">
        <v>0</v>
      </c>
      <c r="O11" s="56">
        <v>0</v>
      </c>
    </row>
    <row r="12" spans="1:17">
      <c r="A12" s="57" t="s">
        <v>237</v>
      </c>
      <c r="B12" s="109" t="s">
        <v>4605</v>
      </c>
      <c r="C12" s="110" t="s">
        <v>4605</v>
      </c>
      <c r="D12" s="110" t="s">
        <v>4605</v>
      </c>
      <c r="E12" s="110" t="s">
        <v>4605</v>
      </c>
      <c r="F12" s="110" t="s">
        <v>4605</v>
      </c>
      <c r="G12" s="59">
        <v>0</v>
      </c>
      <c r="H12" s="110" t="s">
        <v>4605</v>
      </c>
      <c r="I12" s="110" t="s">
        <v>4605</v>
      </c>
      <c r="J12" s="110" t="s">
        <v>4605</v>
      </c>
      <c r="K12" s="59">
        <v>0</v>
      </c>
      <c r="L12" s="59">
        <v>0</v>
      </c>
      <c r="M12" s="110" t="s">
        <v>4605</v>
      </c>
      <c r="N12" s="58">
        <v>0</v>
      </c>
      <c r="O12" s="58">
        <v>0</v>
      </c>
    </row>
    <row r="13" spans="1:17">
      <c r="A13" t="s">
        <v>182</v>
      </c>
      <c r="B13" t="s">
        <v>182</v>
      </c>
      <c r="C13" t="s">
        <v>182</v>
      </c>
      <c r="D13" t="s">
        <v>182</v>
      </c>
      <c r="E13" s="110" t="s">
        <v>4605</v>
      </c>
      <c r="F13" s="110" t="s">
        <v>4605</v>
      </c>
      <c r="G13" s="55">
        <v>0</v>
      </c>
      <c r="H13" t="s">
        <v>182</v>
      </c>
      <c r="I13" s="56">
        <v>0</v>
      </c>
      <c r="J13" s="56">
        <v>0</v>
      </c>
      <c r="K13" s="55">
        <v>0</v>
      </c>
      <c r="L13" s="55">
        <v>0</v>
      </c>
      <c r="M13" s="56">
        <v>0</v>
      </c>
      <c r="N13" s="56">
        <v>0</v>
      </c>
      <c r="O13" s="56">
        <v>0</v>
      </c>
    </row>
    <row r="14" spans="1:17">
      <c r="A14" s="57" t="s">
        <v>325</v>
      </c>
      <c r="B14" s="109" t="s">
        <v>4605</v>
      </c>
      <c r="C14" s="110" t="s">
        <v>4605</v>
      </c>
      <c r="D14" s="110" t="s">
        <v>4605</v>
      </c>
      <c r="E14" s="110" t="s">
        <v>4605</v>
      </c>
      <c r="F14" s="110" t="s">
        <v>4605</v>
      </c>
      <c r="G14" s="59">
        <v>0</v>
      </c>
      <c r="H14" s="110" t="s">
        <v>4605</v>
      </c>
      <c r="I14" s="110" t="s">
        <v>4605</v>
      </c>
      <c r="J14" s="110" t="s">
        <v>4605</v>
      </c>
      <c r="K14" s="59">
        <v>0</v>
      </c>
      <c r="L14" s="59">
        <v>0</v>
      </c>
      <c r="M14" s="110" t="s">
        <v>4605</v>
      </c>
      <c r="N14" s="58">
        <v>0</v>
      </c>
      <c r="O14" s="58">
        <v>0</v>
      </c>
    </row>
    <row r="15" spans="1:17">
      <c r="A15" t="s">
        <v>182</v>
      </c>
      <c r="B15" t="s">
        <v>182</v>
      </c>
      <c r="C15" t="s">
        <v>182</v>
      </c>
      <c r="D15" t="s">
        <v>182</v>
      </c>
      <c r="E15" s="110" t="s">
        <v>4605</v>
      </c>
      <c r="F15" s="110" t="s">
        <v>4605</v>
      </c>
      <c r="G15" s="55">
        <v>0</v>
      </c>
      <c r="H15" t="s">
        <v>182</v>
      </c>
      <c r="I15" s="56">
        <v>0</v>
      </c>
      <c r="J15" s="56">
        <v>0</v>
      </c>
      <c r="K15" s="55">
        <v>0</v>
      </c>
      <c r="L15" s="55">
        <v>0</v>
      </c>
      <c r="M15" s="56">
        <v>0</v>
      </c>
      <c r="N15" s="56">
        <v>0</v>
      </c>
      <c r="O15" s="56">
        <v>0</v>
      </c>
    </row>
    <row r="16" spans="1:17">
      <c r="A16" s="57" t="s">
        <v>851</v>
      </c>
      <c r="B16" s="109" t="s">
        <v>4605</v>
      </c>
      <c r="C16" s="110" t="s">
        <v>4605</v>
      </c>
      <c r="D16" s="110" t="s">
        <v>4605</v>
      </c>
      <c r="E16" s="110" t="s">
        <v>4605</v>
      </c>
      <c r="F16" s="110" t="s">
        <v>4605</v>
      </c>
      <c r="G16" s="59">
        <v>0</v>
      </c>
      <c r="H16" s="110" t="s">
        <v>4605</v>
      </c>
      <c r="I16" s="110" t="s">
        <v>4605</v>
      </c>
      <c r="J16" s="110" t="s">
        <v>4605</v>
      </c>
      <c r="K16" s="59">
        <v>0</v>
      </c>
      <c r="L16" s="59">
        <v>0</v>
      </c>
      <c r="M16" s="110" t="s">
        <v>4605</v>
      </c>
      <c r="N16" s="58">
        <v>0</v>
      </c>
      <c r="O16" s="58">
        <v>0</v>
      </c>
    </row>
    <row r="17" spans="1:15">
      <c r="A17" t="s">
        <v>182</v>
      </c>
      <c r="B17" t="s">
        <v>182</v>
      </c>
      <c r="C17" t="s">
        <v>182</v>
      </c>
      <c r="D17" t="s">
        <v>182</v>
      </c>
      <c r="E17" s="110" t="s">
        <v>4605</v>
      </c>
      <c r="F17" s="110" t="s">
        <v>4605</v>
      </c>
      <c r="G17" s="55">
        <v>0</v>
      </c>
      <c r="H17" t="s">
        <v>182</v>
      </c>
      <c r="I17" s="56">
        <v>0</v>
      </c>
      <c r="J17" s="56">
        <v>0</v>
      </c>
      <c r="K17" s="55">
        <v>0</v>
      </c>
      <c r="L17" s="55">
        <v>0</v>
      </c>
      <c r="M17" s="56">
        <v>0</v>
      </c>
      <c r="N17" s="56">
        <v>0</v>
      </c>
      <c r="O17" s="56">
        <v>0</v>
      </c>
    </row>
    <row r="18" spans="1:15">
      <c r="A18" s="57" t="s">
        <v>204</v>
      </c>
      <c r="B18" s="109" t="s">
        <v>4605</v>
      </c>
      <c r="C18" s="110" t="s">
        <v>4605</v>
      </c>
      <c r="D18" s="110" t="s">
        <v>4605</v>
      </c>
      <c r="E18" s="110" t="s">
        <v>4605</v>
      </c>
      <c r="F18" s="110" t="s">
        <v>4605</v>
      </c>
      <c r="G18" s="59">
        <v>0</v>
      </c>
      <c r="H18" s="110" t="s">
        <v>4605</v>
      </c>
      <c r="I18" s="110" t="s">
        <v>4605</v>
      </c>
      <c r="J18" s="110" t="s">
        <v>4605</v>
      </c>
      <c r="K18" s="59">
        <v>0</v>
      </c>
      <c r="L18" s="59">
        <v>0</v>
      </c>
      <c r="M18" s="110" t="s">
        <v>4605</v>
      </c>
      <c r="N18" s="58">
        <v>0</v>
      </c>
      <c r="O18" s="58">
        <v>0</v>
      </c>
    </row>
    <row r="19" spans="1:15">
      <c r="A19" s="57" t="s">
        <v>326</v>
      </c>
      <c r="B19" s="109" t="s">
        <v>4605</v>
      </c>
      <c r="C19" s="110" t="s">
        <v>4605</v>
      </c>
      <c r="D19" s="110" t="s">
        <v>4605</v>
      </c>
      <c r="E19" s="110" t="s">
        <v>4605</v>
      </c>
      <c r="F19" s="110" t="s">
        <v>4605</v>
      </c>
      <c r="G19" s="59">
        <v>0</v>
      </c>
      <c r="H19" s="110" t="s">
        <v>4605</v>
      </c>
      <c r="I19" s="110" t="s">
        <v>4605</v>
      </c>
      <c r="J19" s="110" t="s">
        <v>4605</v>
      </c>
      <c r="K19" s="59">
        <v>0</v>
      </c>
      <c r="L19" s="59">
        <v>0</v>
      </c>
      <c r="M19" s="110" t="s">
        <v>4605</v>
      </c>
      <c r="N19" s="58">
        <v>0</v>
      </c>
      <c r="O19" s="58">
        <v>0</v>
      </c>
    </row>
    <row r="20" spans="1:15">
      <c r="A20" t="s">
        <v>182</v>
      </c>
      <c r="B20" t="s">
        <v>182</v>
      </c>
      <c r="C20" t="s">
        <v>182</v>
      </c>
      <c r="D20" t="s">
        <v>182</v>
      </c>
      <c r="E20" s="110" t="s">
        <v>4605</v>
      </c>
      <c r="F20" s="110" t="s">
        <v>4605</v>
      </c>
      <c r="G20" s="55">
        <v>0</v>
      </c>
      <c r="H20" t="s">
        <v>182</v>
      </c>
      <c r="I20" s="56">
        <v>0</v>
      </c>
      <c r="J20" s="56">
        <v>0</v>
      </c>
      <c r="K20" s="55">
        <v>0</v>
      </c>
      <c r="L20" s="55">
        <v>0</v>
      </c>
      <c r="M20" s="56">
        <v>0</v>
      </c>
      <c r="N20" s="56">
        <v>0</v>
      </c>
      <c r="O20" s="56">
        <v>0</v>
      </c>
    </row>
    <row r="21" spans="1:15">
      <c r="A21" s="57" t="s">
        <v>327</v>
      </c>
      <c r="B21" s="109" t="s">
        <v>4605</v>
      </c>
      <c r="C21" s="110" t="s">
        <v>4605</v>
      </c>
      <c r="D21" s="110" t="s">
        <v>4605</v>
      </c>
      <c r="E21" s="110" t="s">
        <v>4605</v>
      </c>
      <c r="F21" s="110" t="s">
        <v>4605</v>
      </c>
      <c r="G21" s="59">
        <v>0</v>
      </c>
      <c r="H21" s="110" t="s">
        <v>4605</v>
      </c>
      <c r="I21" s="110" t="s">
        <v>4605</v>
      </c>
      <c r="J21" s="110" t="s">
        <v>4605</v>
      </c>
      <c r="K21" s="59">
        <v>0</v>
      </c>
      <c r="L21" s="59">
        <v>0</v>
      </c>
      <c r="M21" s="110" t="s">
        <v>4605</v>
      </c>
      <c r="N21" s="58">
        <v>0</v>
      </c>
      <c r="O21" s="58">
        <v>0</v>
      </c>
    </row>
    <row r="22" spans="1:15">
      <c r="A22" t="s">
        <v>182</v>
      </c>
      <c r="B22" t="s">
        <v>182</v>
      </c>
      <c r="C22" t="s">
        <v>182</v>
      </c>
      <c r="D22" t="s">
        <v>182</v>
      </c>
      <c r="E22" s="110" t="s">
        <v>4605</v>
      </c>
      <c r="F22" s="110" t="s">
        <v>4605</v>
      </c>
      <c r="G22" s="55">
        <v>0</v>
      </c>
      <c r="H22" t="s">
        <v>182</v>
      </c>
      <c r="I22" s="56">
        <v>0</v>
      </c>
      <c r="J22" s="56">
        <v>0</v>
      </c>
      <c r="K22" s="55">
        <v>0</v>
      </c>
      <c r="L22" s="55">
        <v>0</v>
      </c>
      <c r="M22" s="56">
        <v>0</v>
      </c>
      <c r="N22" s="56">
        <v>0</v>
      </c>
      <c r="O22" s="56">
        <v>0</v>
      </c>
    </row>
    <row r="23" spans="1:15">
      <c r="A23" t="s">
        <v>206</v>
      </c>
      <c r="B23" s="109" t="s">
        <v>4605</v>
      </c>
      <c r="C23" s="110" t="s">
        <v>4605</v>
      </c>
      <c r="D23" s="110" t="s">
        <v>4605</v>
      </c>
      <c r="E23" s="110" t="s">
        <v>4605</v>
      </c>
      <c r="F23" s="110" t="s">
        <v>4605</v>
      </c>
      <c r="G23" s="110" t="s">
        <v>4605</v>
      </c>
      <c r="H23" s="110" t="s">
        <v>4605</v>
      </c>
      <c r="I23" s="110" t="s">
        <v>4605</v>
      </c>
      <c r="J23" s="110" t="s">
        <v>4605</v>
      </c>
      <c r="K23" s="110" t="s">
        <v>4605</v>
      </c>
      <c r="L23" s="110" t="s">
        <v>4605</v>
      </c>
      <c r="M23" s="110" t="s">
        <v>4605</v>
      </c>
      <c r="N23" s="110" t="s">
        <v>4605</v>
      </c>
      <c r="O23" s="110" t="s">
        <v>4605</v>
      </c>
    </row>
    <row r="24" spans="1:15">
      <c r="A24" t="s">
        <v>320</v>
      </c>
      <c r="B24" s="109" t="s">
        <v>4605</v>
      </c>
      <c r="C24" s="110" t="s">
        <v>4605</v>
      </c>
      <c r="D24" s="110" t="s">
        <v>4605</v>
      </c>
      <c r="E24" s="110" t="s">
        <v>4605</v>
      </c>
      <c r="F24" s="110" t="s">
        <v>4605</v>
      </c>
      <c r="G24" s="110" t="s">
        <v>4605</v>
      </c>
      <c r="H24" s="110" t="s">
        <v>4605</v>
      </c>
      <c r="I24" s="110" t="s">
        <v>4605</v>
      </c>
      <c r="J24" s="110" t="s">
        <v>4605</v>
      </c>
      <c r="K24" s="110" t="s">
        <v>4605</v>
      </c>
      <c r="L24" s="110" t="s">
        <v>4605</v>
      </c>
      <c r="M24" s="110" t="s">
        <v>4605</v>
      </c>
      <c r="N24" s="110" t="s">
        <v>4605</v>
      </c>
      <c r="O24" s="110" t="s">
        <v>4605</v>
      </c>
    </row>
    <row r="25" spans="1:15">
      <c r="A25" t="s">
        <v>322</v>
      </c>
      <c r="B25" s="109" t="s">
        <v>4605</v>
      </c>
      <c r="C25" s="110" t="s">
        <v>4605</v>
      </c>
      <c r="D25" s="110" t="s">
        <v>4605</v>
      </c>
      <c r="E25" s="110" t="s">
        <v>4605</v>
      </c>
      <c r="F25" s="110" t="s">
        <v>4605</v>
      </c>
      <c r="G25" s="110" t="s">
        <v>4605</v>
      </c>
      <c r="H25" s="110" t="s">
        <v>4605</v>
      </c>
      <c r="I25" s="110" t="s">
        <v>4605</v>
      </c>
      <c r="J25" s="110" t="s">
        <v>4605</v>
      </c>
      <c r="K25" s="110" t="s">
        <v>4605</v>
      </c>
      <c r="L25" s="110" t="s">
        <v>4605</v>
      </c>
      <c r="M25" s="110" t="s">
        <v>4605</v>
      </c>
      <c r="N25" s="110" t="s">
        <v>4605</v>
      </c>
      <c r="O25" s="110" t="s">
        <v>4605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63" t="s">
        <v>4604</v>
      </c>
    </row>
    <row r="2" spans="1:17" s="1" customFormat="1">
      <c r="A2" s="2" t="s">
        <v>1</v>
      </c>
      <c r="B2" s="9" t="s">
        <v>3591</v>
      </c>
    </row>
    <row r="3" spans="1:17" s="1" customFormat="1">
      <c r="A3" s="2" t="s">
        <v>2</v>
      </c>
      <c r="B3" s="20" t="s">
        <v>3592</v>
      </c>
    </row>
    <row r="4" spans="1:17" s="1" customFormat="1">
      <c r="A4" s="2" t="s">
        <v>3</v>
      </c>
      <c r="B4" s="64" t="s">
        <v>165</v>
      </c>
    </row>
    <row r="5" spans="1:17" s="15" customFormat="1">
      <c r="A5" s="32" t="s">
        <v>92</v>
      </c>
      <c r="B5" s="33" t="s">
        <v>46</v>
      </c>
      <c r="C5" s="33" t="s">
        <v>80</v>
      </c>
      <c r="D5" s="33" t="s">
        <v>48</v>
      </c>
      <c r="E5" s="33" t="s">
        <v>49</v>
      </c>
      <c r="F5" s="33" t="s">
        <v>67</v>
      </c>
      <c r="G5" s="33" t="s">
        <v>68</v>
      </c>
      <c r="H5" s="33" t="s">
        <v>50</v>
      </c>
      <c r="I5" s="33" t="s">
        <v>51</v>
      </c>
      <c r="J5" s="33" t="s">
        <v>144</v>
      </c>
      <c r="K5" s="33" t="s">
        <v>155</v>
      </c>
      <c r="L5" s="33" t="s">
        <v>145</v>
      </c>
      <c r="M5" s="33" t="s">
        <v>69</v>
      </c>
      <c r="N5" s="33" t="s">
        <v>54</v>
      </c>
      <c r="O5" s="34" t="s">
        <v>151</v>
      </c>
      <c r="Q5" s="13"/>
    </row>
    <row r="6" spans="1:17" s="15" customFormat="1">
      <c r="A6" s="102" t="s">
        <v>4605</v>
      </c>
      <c r="B6" s="103" t="s">
        <v>4605</v>
      </c>
      <c r="C6" s="103" t="s">
        <v>4605</v>
      </c>
      <c r="D6" s="103" t="s">
        <v>4605</v>
      </c>
      <c r="E6" s="103" t="s">
        <v>4605</v>
      </c>
      <c r="F6" s="21" t="s">
        <v>70</v>
      </c>
      <c r="G6" s="21" t="s">
        <v>71</v>
      </c>
      <c r="H6" s="103" t="s">
        <v>4605</v>
      </c>
      <c r="I6" s="21" t="s">
        <v>7</v>
      </c>
      <c r="J6" s="21" t="s">
        <v>7</v>
      </c>
      <c r="K6" s="21" t="s">
        <v>152</v>
      </c>
      <c r="L6" s="21" t="s">
        <v>6</v>
      </c>
      <c r="M6" s="21" t="s">
        <v>7</v>
      </c>
      <c r="N6" s="21" t="s">
        <v>7</v>
      </c>
      <c r="O6" s="22" t="s">
        <v>7</v>
      </c>
    </row>
    <row r="7" spans="1:17" s="17" customFormat="1" ht="20.25">
      <c r="A7" s="104" t="s">
        <v>4605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4" t="s">
        <v>75</v>
      </c>
      <c r="P7" s="25"/>
    </row>
    <row r="8" spans="1:17" s="17" customFormat="1" ht="20.25">
      <c r="A8" s="18" t="s">
        <v>147</v>
      </c>
      <c r="B8" s="105" t="s">
        <v>4605</v>
      </c>
      <c r="C8" s="105" t="s">
        <v>4605</v>
      </c>
      <c r="D8" s="105" t="s">
        <v>4605</v>
      </c>
      <c r="E8" s="105" t="s">
        <v>4605</v>
      </c>
      <c r="F8" s="105" t="s">
        <v>4605</v>
      </c>
      <c r="G8" s="105" t="s">
        <v>4605</v>
      </c>
      <c r="H8" s="127" t="s">
        <v>4605</v>
      </c>
      <c r="I8" s="127" t="s">
        <v>4605</v>
      </c>
      <c r="J8" s="105" t="s">
        <v>4605</v>
      </c>
      <c r="K8" s="53">
        <v>0</v>
      </c>
      <c r="L8" s="53">
        <v>0</v>
      </c>
      <c r="M8" s="105" t="s">
        <v>4605</v>
      </c>
      <c r="N8" s="54">
        <v>0</v>
      </c>
      <c r="O8" s="54">
        <v>0</v>
      </c>
      <c r="P8" s="25"/>
    </row>
    <row r="9" spans="1:17">
      <c r="A9" s="57" t="s">
        <v>173</v>
      </c>
      <c r="B9" s="110" t="s">
        <v>4605</v>
      </c>
      <c r="C9" s="110" t="s">
        <v>4605</v>
      </c>
      <c r="D9" s="110" t="s">
        <v>4605</v>
      </c>
      <c r="E9" s="110" t="s">
        <v>4605</v>
      </c>
      <c r="F9" s="110" t="s">
        <v>4605</v>
      </c>
      <c r="G9" s="59">
        <v>0</v>
      </c>
      <c r="H9" s="110" t="s">
        <v>4605</v>
      </c>
      <c r="I9" s="110" t="s">
        <v>4605</v>
      </c>
      <c r="J9" s="110" t="s">
        <v>4605</v>
      </c>
      <c r="K9" s="59">
        <v>0</v>
      </c>
      <c r="L9" s="59">
        <v>0</v>
      </c>
      <c r="M9" s="110" t="s">
        <v>4605</v>
      </c>
      <c r="N9" s="58">
        <v>0</v>
      </c>
      <c r="O9" s="58">
        <v>0</v>
      </c>
    </row>
    <row r="10" spans="1:17">
      <c r="A10" s="57" t="s">
        <v>1942</v>
      </c>
      <c r="B10" s="110" t="s">
        <v>4605</v>
      </c>
      <c r="C10" s="110" t="s">
        <v>4605</v>
      </c>
      <c r="D10" s="110" t="s">
        <v>4605</v>
      </c>
      <c r="E10" s="110" t="s">
        <v>4605</v>
      </c>
      <c r="F10" s="110" t="s">
        <v>4605</v>
      </c>
      <c r="G10" s="59">
        <v>0</v>
      </c>
      <c r="H10" s="110" t="s">
        <v>4605</v>
      </c>
      <c r="I10" s="110" t="s">
        <v>4605</v>
      </c>
      <c r="J10" s="110" t="s">
        <v>4605</v>
      </c>
      <c r="K10" s="59">
        <v>0</v>
      </c>
      <c r="L10" s="59">
        <v>0</v>
      </c>
      <c r="M10" s="110" t="s">
        <v>4605</v>
      </c>
      <c r="N10" s="58">
        <v>0</v>
      </c>
      <c r="O10" s="58">
        <v>0</v>
      </c>
    </row>
    <row r="11" spans="1:17">
      <c r="A11" t="s">
        <v>182</v>
      </c>
      <c r="B11" t="s">
        <v>182</v>
      </c>
      <c r="C11" t="s">
        <v>182</v>
      </c>
      <c r="D11" t="s">
        <v>182</v>
      </c>
      <c r="E11" s="110" t="s">
        <v>4605</v>
      </c>
      <c r="F11" s="110" t="s">
        <v>4605</v>
      </c>
      <c r="G11" s="55">
        <v>0</v>
      </c>
      <c r="H11" t="s">
        <v>182</v>
      </c>
      <c r="I11" s="56">
        <v>0</v>
      </c>
      <c r="J11" s="56">
        <v>0</v>
      </c>
      <c r="K11" s="55">
        <v>0</v>
      </c>
      <c r="L11" s="55">
        <v>0</v>
      </c>
      <c r="M11" s="56">
        <v>0</v>
      </c>
      <c r="N11" s="56">
        <v>0</v>
      </c>
      <c r="O11" s="56">
        <v>0</v>
      </c>
    </row>
    <row r="12" spans="1:17">
      <c r="A12" s="57" t="s">
        <v>1943</v>
      </c>
      <c r="B12" s="110" t="s">
        <v>4605</v>
      </c>
      <c r="C12" s="110" t="s">
        <v>4605</v>
      </c>
      <c r="D12" s="110" t="s">
        <v>4605</v>
      </c>
      <c r="E12" s="110" t="s">
        <v>4605</v>
      </c>
      <c r="F12" s="110" t="s">
        <v>4605</v>
      </c>
      <c r="G12" s="59">
        <v>0</v>
      </c>
      <c r="H12" s="110" t="s">
        <v>4605</v>
      </c>
      <c r="I12" s="110" t="s">
        <v>4605</v>
      </c>
      <c r="J12" s="110" t="s">
        <v>4605</v>
      </c>
      <c r="K12" s="59">
        <v>0</v>
      </c>
      <c r="L12" s="59">
        <v>0</v>
      </c>
      <c r="M12" s="110" t="s">
        <v>4605</v>
      </c>
      <c r="N12" s="58">
        <v>0</v>
      </c>
      <c r="O12" s="58">
        <v>0</v>
      </c>
    </row>
    <row r="13" spans="1:17">
      <c r="A13" t="s">
        <v>182</v>
      </c>
      <c r="B13" t="s">
        <v>182</v>
      </c>
      <c r="C13" t="s">
        <v>182</v>
      </c>
      <c r="D13" t="s">
        <v>182</v>
      </c>
      <c r="E13" s="110" t="s">
        <v>4605</v>
      </c>
      <c r="F13" s="110" t="s">
        <v>4605</v>
      </c>
      <c r="G13" s="55">
        <v>0</v>
      </c>
      <c r="H13" t="s">
        <v>182</v>
      </c>
      <c r="I13" s="56">
        <v>0</v>
      </c>
      <c r="J13" s="56">
        <v>0</v>
      </c>
      <c r="K13" s="55">
        <v>0</v>
      </c>
      <c r="L13" s="55">
        <v>0</v>
      </c>
      <c r="M13" s="56">
        <v>0</v>
      </c>
      <c r="N13" s="56">
        <v>0</v>
      </c>
      <c r="O13" s="56">
        <v>0</v>
      </c>
    </row>
    <row r="14" spans="1:17">
      <c r="A14" s="57" t="s">
        <v>325</v>
      </c>
      <c r="B14" s="109" t="s">
        <v>4605</v>
      </c>
      <c r="C14" s="110" t="s">
        <v>4605</v>
      </c>
      <c r="D14" s="110" t="s">
        <v>4605</v>
      </c>
      <c r="E14" s="110" t="s">
        <v>4605</v>
      </c>
      <c r="F14" s="110" t="s">
        <v>4605</v>
      </c>
      <c r="G14" s="59">
        <v>0</v>
      </c>
      <c r="H14" s="110" t="s">
        <v>4605</v>
      </c>
      <c r="I14" s="110" t="s">
        <v>4605</v>
      </c>
      <c r="J14" s="110" t="s">
        <v>4605</v>
      </c>
      <c r="K14" s="59">
        <v>0</v>
      </c>
      <c r="L14" s="59">
        <v>0</v>
      </c>
      <c r="M14" s="110" t="s">
        <v>4605</v>
      </c>
      <c r="N14" s="58">
        <v>0</v>
      </c>
      <c r="O14" s="58">
        <v>0</v>
      </c>
    </row>
    <row r="15" spans="1:17">
      <c r="A15" t="s">
        <v>182</v>
      </c>
      <c r="B15" t="s">
        <v>182</v>
      </c>
      <c r="C15" t="s">
        <v>182</v>
      </c>
      <c r="D15" t="s">
        <v>182</v>
      </c>
      <c r="E15" s="110" t="s">
        <v>4605</v>
      </c>
      <c r="F15" s="110" t="s">
        <v>4605</v>
      </c>
      <c r="G15" s="55">
        <v>0</v>
      </c>
      <c r="H15" t="s">
        <v>182</v>
      </c>
      <c r="I15" s="56">
        <v>0</v>
      </c>
      <c r="J15" s="56">
        <v>0</v>
      </c>
      <c r="K15" s="55">
        <v>0</v>
      </c>
      <c r="L15" s="55">
        <v>0</v>
      </c>
      <c r="M15" s="56">
        <v>0</v>
      </c>
      <c r="N15" s="56">
        <v>0</v>
      </c>
      <c r="O15" s="56">
        <v>0</v>
      </c>
    </row>
    <row r="16" spans="1:17">
      <c r="A16" s="57" t="s">
        <v>851</v>
      </c>
      <c r="B16" s="109" t="s">
        <v>4605</v>
      </c>
      <c r="C16" s="110" t="s">
        <v>4605</v>
      </c>
      <c r="D16" s="110" t="s">
        <v>4605</v>
      </c>
      <c r="E16" s="110" t="s">
        <v>4605</v>
      </c>
      <c r="F16" s="110" t="s">
        <v>4605</v>
      </c>
      <c r="G16" s="59">
        <v>0</v>
      </c>
      <c r="H16" s="110" t="s">
        <v>4605</v>
      </c>
      <c r="I16" s="110" t="s">
        <v>4605</v>
      </c>
      <c r="J16" s="110" t="s">
        <v>4605</v>
      </c>
      <c r="K16" s="59">
        <v>0</v>
      </c>
      <c r="L16" s="59">
        <v>0</v>
      </c>
      <c r="M16" s="110" t="s">
        <v>4605</v>
      </c>
      <c r="N16" s="58">
        <v>0</v>
      </c>
      <c r="O16" s="58">
        <v>0</v>
      </c>
    </row>
    <row r="17" spans="1:15">
      <c r="A17" t="s">
        <v>182</v>
      </c>
      <c r="B17" t="s">
        <v>182</v>
      </c>
      <c r="C17" t="s">
        <v>182</v>
      </c>
      <c r="D17" t="s">
        <v>182</v>
      </c>
      <c r="E17" s="110" t="s">
        <v>4605</v>
      </c>
      <c r="F17" s="110" t="s">
        <v>4605</v>
      </c>
      <c r="G17" s="55">
        <v>0</v>
      </c>
      <c r="H17" t="s">
        <v>182</v>
      </c>
      <c r="I17" s="56">
        <v>0</v>
      </c>
      <c r="J17" s="56">
        <v>0</v>
      </c>
      <c r="K17" s="55">
        <v>0</v>
      </c>
      <c r="L17" s="55">
        <v>0</v>
      </c>
      <c r="M17" s="56">
        <v>0</v>
      </c>
      <c r="N17" s="56">
        <v>0</v>
      </c>
      <c r="O17" s="56">
        <v>0</v>
      </c>
    </row>
    <row r="18" spans="1:15">
      <c r="A18" s="57" t="s">
        <v>204</v>
      </c>
      <c r="B18" s="109" t="s">
        <v>4605</v>
      </c>
      <c r="C18" s="110" t="s">
        <v>4605</v>
      </c>
      <c r="D18" s="110" t="s">
        <v>4605</v>
      </c>
      <c r="E18" s="110" t="s">
        <v>4605</v>
      </c>
      <c r="F18" s="110" t="s">
        <v>4605</v>
      </c>
      <c r="G18" s="59">
        <v>0</v>
      </c>
      <c r="H18" s="110" t="s">
        <v>4605</v>
      </c>
      <c r="I18" s="110" t="s">
        <v>4605</v>
      </c>
      <c r="J18" s="110" t="s">
        <v>4605</v>
      </c>
      <c r="K18" s="59">
        <v>0</v>
      </c>
      <c r="L18" s="59">
        <v>0</v>
      </c>
      <c r="M18" s="110" t="s">
        <v>4605</v>
      </c>
      <c r="N18" s="58">
        <v>0</v>
      </c>
      <c r="O18" s="58">
        <v>0</v>
      </c>
    </row>
    <row r="19" spans="1:15">
      <c r="A19" s="57" t="s">
        <v>326</v>
      </c>
      <c r="B19" s="109" t="s">
        <v>4605</v>
      </c>
      <c r="C19" s="110" t="s">
        <v>4605</v>
      </c>
      <c r="D19" s="110" t="s">
        <v>4605</v>
      </c>
      <c r="E19" s="110" t="s">
        <v>4605</v>
      </c>
      <c r="F19" s="110" t="s">
        <v>4605</v>
      </c>
      <c r="G19" s="59">
        <v>0</v>
      </c>
      <c r="H19" s="110" t="s">
        <v>4605</v>
      </c>
      <c r="I19" s="110" t="s">
        <v>4605</v>
      </c>
      <c r="J19" s="110" t="s">
        <v>4605</v>
      </c>
      <c r="K19" s="59">
        <v>0</v>
      </c>
      <c r="L19" s="59">
        <v>0</v>
      </c>
      <c r="M19" s="110" t="s">
        <v>4605</v>
      </c>
      <c r="N19" s="58">
        <v>0</v>
      </c>
      <c r="O19" s="58">
        <v>0</v>
      </c>
    </row>
    <row r="20" spans="1:15">
      <c r="A20" t="s">
        <v>182</v>
      </c>
      <c r="B20" t="s">
        <v>182</v>
      </c>
      <c r="C20" t="s">
        <v>182</v>
      </c>
      <c r="D20" t="s">
        <v>182</v>
      </c>
      <c r="E20" s="110" t="s">
        <v>4605</v>
      </c>
      <c r="F20" s="110" t="s">
        <v>4605</v>
      </c>
      <c r="G20" s="55">
        <v>0</v>
      </c>
      <c r="H20" t="s">
        <v>182</v>
      </c>
      <c r="I20" s="56">
        <v>0</v>
      </c>
      <c r="J20" s="56">
        <v>0</v>
      </c>
      <c r="K20" s="55">
        <v>0</v>
      </c>
      <c r="L20" s="55">
        <v>0</v>
      </c>
      <c r="M20" s="56">
        <v>0</v>
      </c>
      <c r="N20" s="56">
        <v>0</v>
      </c>
      <c r="O20" s="56">
        <v>0</v>
      </c>
    </row>
    <row r="21" spans="1:15">
      <c r="A21" s="57" t="s">
        <v>327</v>
      </c>
      <c r="B21" s="109" t="s">
        <v>4605</v>
      </c>
      <c r="C21" s="110" t="s">
        <v>4605</v>
      </c>
      <c r="D21" s="110" t="s">
        <v>4605</v>
      </c>
      <c r="E21" s="110" t="s">
        <v>4605</v>
      </c>
      <c r="F21" s="110" t="s">
        <v>4605</v>
      </c>
      <c r="G21" s="59">
        <v>0</v>
      </c>
      <c r="H21" s="110" t="s">
        <v>4605</v>
      </c>
      <c r="I21" s="110" t="s">
        <v>4605</v>
      </c>
      <c r="J21" s="110" t="s">
        <v>4605</v>
      </c>
      <c r="K21" s="59">
        <v>0</v>
      </c>
      <c r="L21" s="59">
        <v>0</v>
      </c>
      <c r="M21" s="110" t="s">
        <v>4605</v>
      </c>
      <c r="N21" s="58">
        <v>0</v>
      </c>
      <c r="O21" s="58">
        <v>0</v>
      </c>
    </row>
    <row r="22" spans="1:15">
      <c r="A22" t="s">
        <v>182</v>
      </c>
      <c r="B22" t="s">
        <v>182</v>
      </c>
      <c r="C22" t="s">
        <v>182</v>
      </c>
      <c r="D22" t="s">
        <v>182</v>
      </c>
      <c r="E22" s="110" t="s">
        <v>4605</v>
      </c>
      <c r="F22" s="110" t="s">
        <v>4605</v>
      </c>
      <c r="G22" s="55">
        <v>0</v>
      </c>
      <c r="H22" t="s">
        <v>182</v>
      </c>
      <c r="I22" s="56">
        <v>0</v>
      </c>
      <c r="J22" s="56">
        <v>0</v>
      </c>
      <c r="K22" s="55">
        <v>0</v>
      </c>
      <c r="L22" s="55">
        <v>0</v>
      </c>
      <c r="M22" s="56">
        <v>0</v>
      </c>
      <c r="N22" s="56">
        <v>0</v>
      </c>
      <c r="O22" s="56">
        <v>0</v>
      </c>
    </row>
    <row r="23" spans="1:15">
      <c r="A23" t="s">
        <v>206</v>
      </c>
      <c r="B23" s="109" t="s">
        <v>4605</v>
      </c>
      <c r="C23" s="110" t="s">
        <v>4605</v>
      </c>
      <c r="D23" s="110" t="s">
        <v>4605</v>
      </c>
      <c r="E23" s="110" t="s">
        <v>4605</v>
      </c>
      <c r="F23" s="110" t="s">
        <v>4605</v>
      </c>
      <c r="G23" s="110" t="s">
        <v>4605</v>
      </c>
      <c r="H23" s="110" t="s">
        <v>4605</v>
      </c>
      <c r="I23" s="110" t="s">
        <v>4605</v>
      </c>
      <c r="J23" s="110" t="s">
        <v>4605</v>
      </c>
      <c r="K23" s="110" t="s">
        <v>4605</v>
      </c>
      <c r="L23" s="110" t="s">
        <v>4605</v>
      </c>
      <c r="M23" s="110" t="s">
        <v>4605</v>
      </c>
      <c r="N23" s="110" t="s">
        <v>4605</v>
      </c>
      <c r="O23" s="110" t="s">
        <v>4605</v>
      </c>
    </row>
    <row r="24" spans="1:15">
      <c r="A24" t="s">
        <v>320</v>
      </c>
      <c r="B24" s="109" t="s">
        <v>4605</v>
      </c>
      <c r="C24" s="110" t="s">
        <v>4605</v>
      </c>
      <c r="D24" s="110" t="s">
        <v>4605</v>
      </c>
      <c r="E24" s="110" t="s">
        <v>4605</v>
      </c>
      <c r="F24" s="110" t="s">
        <v>4605</v>
      </c>
      <c r="G24" s="110" t="s">
        <v>4605</v>
      </c>
      <c r="H24" s="110" t="s">
        <v>4605</v>
      </c>
      <c r="I24" s="110" t="s">
        <v>4605</v>
      </c>
      <c r="J24" s="110" t="s">
        <v>4605</v>
      </c>
      <c r="K24" s="110" t="s">
        <v>4605</v>
      </c>
      <c r="L24" s="110" t="s">
        <v>4605</v>
      </c>
      <c r="M24" s="110" t="s">
        <v>4605</v>
      </c>
      <c r="N24" s="110" t="s">
        <v>4605</v>
      </c>
      <c r="O24" s="110" t="s">
        <v>4605</v>
      </c>
    </row>
    <row r="25" spans="1:15">
      <c r="A25" t="s">
        <v>322</v>
      </c>
      <c r="B25" s="109" t="s">
        <v>4605</v>
      </c>
      <c r="C25" s="110" t="s">
        <v>4605</v>
      </c>
      <c r="D25" s="110" t="s">
        <v>4605</v>
      </c>
      <c r="E25" s="110" t="s">
        <v>4605</v>
      </c>
      <c r="F25" s="110" t="s">
        <v>4605</v>
      </c>
      <c r="G25" s="110" t="s">
        <v>4605</v>
      </c>
      <c r="H25" s="110" t="s">
        <v>4605</v>
      </c>
      <c r="I25" s="110" t="s">
        <v>4605</v>
      </c>
      <c r="J25" s="110" t="s">
        <v>4605</v>
      </c>
      <c r="K25" s="110" t="s">
        <v>4605</v>
      </c>
      <c r="L25" s="110" t="s">
        <v>4605</v>
      </c>
      <c r="M25" s="110" t="s">
        <v>4605</v>
      </c>
      <c r="N25" s="110" t="s">
        <v>4605</v>
      </c>
      <c r="O25" s="110" t="s">
        <v>4605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372" spans="1:3" hidden="1">
      <c r="C372" s="13"/>
    </row>
    <row r="373" spans="1:3" hidden="1">
      <c r="C373" s="13"/>
    </row>
    <row r="374" spans="1:3" hidden="1"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AZ10000"/>
  <sheetViews>
    <sheetView rightToLeft="1" tabSelected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2" s="1" customFormat="1">
      <c r="A1" s="2" t="s">
        <v>0</v>
      </c>
      <c r="B1" s="63" t="s">
        <v>4604</v>
      </c>
    </row>
    <row r="2" spans="1:22" s="1" customFormat="1">
      <c r="A2" s="2" t="s">
        <v>1</v>
      </c>
      <c r="B2" s="9" t="s">
        <v>3591</v>
      </c>
    </row>
    <row r="3" spans="1:22" s="1" customFormat="1">
      <c r="A3" s="2" t="s">
        <v>2</v>
      </c>
      <c r="B3" s="20" t="s">
        <v>3592</v>
      </c>
    </row>
    <row r="4" spans="1:22" s="1" customFormat="1">
      <c r="A4" s="2" t="s">
        <v>3</v>
      </c>
      <c r="B4" s="64" t="s">
        <v>165</v>
      </c>
    </row>
    <row r="5" spans="1:22" s="15" customFormat="1">
      <c r="A5" s="32" t="s">
        <v>92</v>
      </c>
      <c r="B5" s="33" t="s">
        <v>46</v>
      </c>
      <c r="C5" s="33" t="s">
        <v>80</v>
      </c>
      <c r="D5" s="33" t="s">
        <v>48</v>
      </c>
      <c r="E5" s="33" t="s">
        <v>49</v>
      </c>
      <c r="F5" s="33" t="s">
        <v>67</v>
      </c>
      <c r="G5" s="33" t="s">
        <v>68</v>
      </c>
      <c r="H5" s="33" t="s">
        <v>50</v>
      </c>
      <c r="I5" s="33" t="s">
        <v>51</v>
      </c>
      <c r="J5" s="33" t="s">
        <v>144</v>
      </c>
      <c r="K5" s="33" t="s">
        <v>155</v>
      </c>
      <c r="L5" s="33" t="s">
        <v>145</v>
      </c>
      <c r="M5" s="33" t="s">
        <v>69</v>
      </c>
      <c r="N5" s="33" t="s">
        <v>54</v>
      </c>
      <c r="O5" s="34" t="s">
        <v>151</v>
      </c>
      <c r="Q5" s="13"/>
    </row>
    <row r="6" spans="1:22" s="15" customFormat="1">
      <c r="A6" s="102" t="s">
        <v>4605</v>
      </c>
      <c r="B6" s="103" t="s">
        <v>4605</v>
      </c>
      <c r="C6" s="103" t="s">
        <v>4605</v>
      </c>
      <c r="D6" s="103" t="s">
        <v>4605</v>
      </c>
      <c r="E6" s="103" t="s">
        <v>4605</v>
      </c>
      <c r="F6" s="21" t="s">
        <v>70</v>
      </c>
      <c r="G6" s="21" t="s">
        <v>71</v>
      </c>
      <c r="H6" s="103" t="s">
        <v>4605</v>
      </c>
      <c r="I6" s="21" t="s">
        <v>7</v>
      </c>
      <c r="J6" s="21" t="s">
        <v>7</v>
      </c>
      <c r="K6" s="21" t="s">
        <v>152</v>
      </c>
      <c r="L6" s="21" t="s">
        <v>6</v>
      </c>
      <c r="M6" s="21" t="s">
        <v>7</v>
      </c>
      <c r="N6" s="21" t="s">
        <v>7</v>
      </c>
      <c r="O6" s="22" t="s">
        <v>7</v>
      </c>
    </row>
    <row r="7" spans="1:22" s="17" customFormat="1" ht="20.25">
      <c r="A7" s="104" t="s">
        <v>4605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4" t="s">
        <v>75</v>
      </c>
      <c r="P7" s="25"/>
    </row>
    <row r="8" spans="1:22" s="17" customFormat="1" ht="20.25">
      <c r="A8" s="18" t="s">
        <v>148</v>
      </c>
      <c r="B8" s="105" t="s">
        <v>4605</v>
      </c>
      <c r="C8" s="105" t="s">
        <v>4605</v>
      </c>
      <c r="D8" s="105" t="s">
        <v>4605</v>
      </c>
      <c r="E8" s="105" t="s">
        <v>4605</v>
      </c>
      <c r="F8" s="105" t="s">
        <v>4605</v>
      </c>
      <c r="G8" s="105" t="s">
        <v>4605</v>
      </c>
      <c r="H8" s="105" t="s">
        <v>4605</v>
      </c>
      <c r="I8" s="105" t="s">
        <v>4605</v>
      </c>
      <c r="J8" s="105" t="s">
        <v>4605</v>
      </c>
      <c r="K8" s="53">
        <v>0</v>
      </c>
      <c r="L8" s="53">
        <v>0</v>
      </c>
      <c r="M8" s="105" t="s">
        <v>4605</v>
      </c>
      <c r="N8" s="54">
        <v>0</v>
      </c>
      <c r="O8" s="54">
        <v>0</v>
      </c>
      <c r="P8" s="25"/>
    </row>
    <row r="9" spans="1:22">
      <c r="A9" s="57" t="s">
        <v>173</v>
      </c>
      <c r="B9" s="109" t="s">
        <v>4605</v>
      </c>
      <c r="C9" s="109" t="s">
        <v>4605</v>
      </c>
      <c r="D9" s="109" t="s">
        <v>4605</v>
      </c>
      <c r="E9" s="109" t="s">
        <v>4605</v>
      </c>
      <c r="F9" s="109" t="s">
        <v>4605</v>
      </c>
      <c r="G9" s="59">
        <v>0</v>
      </c>
      <c r="H9" s="109" t="s">
        <v>4605</v>
      </c>
      <c r="I9" s="109" t="s">
        <v>4605</v>
      </c>
      <c r="J9" s="109" t="s">
        <v>4605</v>
      </c>
      <c r="K9" s="59">
        <v>0</v>
      </c>
      <c r="L9" s="59">
        <v>0</v>
      </c>
      <c r="M9" s="109" t="s">
        <v>4605</v>
      </c>
      <c r="N9" s="58">
        <v>0</v>
      </c>
      <c r="O9" s="58">
        <v>0</v>
      </c>
      <c r="P9" s="12"/>
      <c r="Q9" s="12"/>
      <c r="R9" s="12"/>
      <c r="S9" s="12"/>
      <c r="T9" s="12"/>
      <c r="U9" s="12"/>
      <c r="V9" s="12"/>
    </row>
    <row r="10" spans="1:22">
      <c r="A10" s="57" t="s">
        <v>1942</v>
      </c>
      <c r="B10" s="109" t="s">
        <v>4605</v>
      </c>
      <c r="C10" s="109" t="s">
        <v>4605</v>
      </c>
      <c r="D10" s="109" t="s">
        <v>4605</v>
      </c>
      <c r="E10" s="109" t="s">
        <v>4605</v>
      </c>
      <c r="F10" s="109" t="s">
        <v>4605</v>
      </c>
      <c r="G10" s="59">
        <v>0</v>
      </c>
      <c r="H10" s="109" t="s">
        <v>4605</v>
      </c>
      <c r="I10" s="109" t="s">
        <v>4605</v>
      </c>
      <c r="J10" s="109" t="s">
        <v>4605</v>
      </c>
      <c r="K10" s="59">
        <v>0</v>
      </c>
      <c r="L10" s="59">
        <v>0</v>
      </c>
      <c r="M10" s="109" t="s">
        <v>4605</v>
      </c>
      <c r="N10" s="58">
        <v>0</v>
      </c>
      <c r="O10" s="58">
        <v>0</v>
      </c>
      <c r="P10" s="12"/>
      <c r="Q10" s="12"/>
      <c r="R10" s="12"/>
      <c r="S10" s="12"/>
      <c r="T10" s="12"/>
      <c r="U10" s="12"/>
      <c r="V10" s="12"/>
    </row>
    <row r="11" spans="1:22">
      <c r="A11" t="s">
        <v>182</v>
      </c>
      <c r="B11" t="s">
        <v>182</v>
      </c>
      <c r="C11" t="s">
        <v>182</v>
      </c>
      <c r="D11" t="s">
        <v>182</v>
      </c>
      <c r="E11" s="109" t="s">
        <v>4605</v>
      </c>
      <c r="F11" s="109" t="s">
        <v>4605</v>
      </c>
      <c r="G11" s="55">
        <v>0</v>
      </c>
      <c r="H11" t="s">
        <v>182</v>
      </c>
      <c r="I11" s="56">
        <v>0</v>
      </c>
      <c r="J11" s="56">
        <v>0</v>
      </c>
      <c r="K11" s="55">
        <v>0</v>
      </c>
      <c r="L11" s="55">
        <v>0</v>
      </c>
      <c r="M11" s="56">
        <v>0</v>
      </c>
      <c r="N11" s="56">
        <v>0</v>
      </c>
      <c r="O11" s="56">
        <v>0</v>
      </c>
      <c r="P11" s="12"/>
      <c r="Q11" s="12"/>
      <c r="R11" s="12"/>
      <c r="S11" s="12"/>
      <c r="T11" s="12"/>
      <c r="U11" s="12"/>
      <c r="V11" s="12"/>
    </row>
    <row r="12" spans="1:22">
      <c r="A12" s="57" t="s">
        <v>1943</v>
      </c>
      <c r="B12" s="109" t="s">
        <v>4605</v>
      </c>
      <c r="C12" s="109" t="s">
        <v>4605</v>
      </c>
      <c r="D12" s="109" t="s">
        <v>4605</v>
      </c>
      <c r="E12" s="109" t="s">
        <v>4605</v>
      </c>
      <c r="F12" s="109" t="s">
        <v>4605</v>
      </c>
      <c r="G12" s="59">
        <v>0</v>
      </c>
      <c r="H12" s="109" t="s">
        <v>4605</v>
      </c>
      <c r="I12" s="109" t="s">
        <v>4605</v>
      </c>
      <c r="J12" s="109" t="s">
        <v>4605</v>
      </c>
      <c r="K12" s="59">
        <v>0</v>
      </c>
      <c r="L12" s="59">
        <v>0</v>
      </c>
      <c r="M12" s="109" t="s">
        <v>4605</v>
      </c>
      <c r="N12" s="58">
        <v>0</v>
      </c>
      <c r="O12" s="58">
        <v>0</v>
      </c>
      <c r="P12" s="12"/>
      <c r="Q12" s="12"/>
      <c r="R12" s="12"/>
      <c r="S12" s="12"/>
      <c r="T12" s="12"/>
      <c r="U12" s="12"/>
      <c r="V12" s="12"/>
    </row>
    <row r="13" spans="1:22">
      <c r="A13" t="s">
        <v>182</v>
      </c>
      <c r="B13" t="s">
        <v>182</v>
      </c>
      <c r="C13" t="s">
        <v>182</v>
      </c>
      <c r="D13" t="s">
        <v>182</v>
      </c>
      <c r="E13" s="109" t="s">
        <v>4605</v>
      </c>
      <c r="F13" s="109" t="s">
        <v>4605</v>
      </c>
      <c r="G13" s="55">
        <v>0</v>
      </c>
      <c r="H13" t="s">
        <v>182</v>
      </c>
      <c r="I13" s="56">
        <v>0</v>
      </c>
      <c r="J13" s="56">
        <v>0</v>
      </c>
      <c r="K13" s="55">
        <v>0</v>
      </c>
      <c r="L13" s="55">
        <v>0</v>
      </c>
      <c r="M13" s="56">
        <v>0</v>
      </c>
      <c r="N13" s="56">
        <v>0</v>
      </c>
      <c r="O13" s="56">
        <v>0</v>
      </c>
      <c r="P13" s="12"/>
      <c r="Q13" s="12"/>
      <c r="R13" s="12"/>
      <c r="S13" s="12"/>
      <c r="T13" s="12"/>
      <c r="U13" s="12"/>
      <c r="V13" s="12"/>
    </row>
    <row r="14" spans="1:22">
      <c r="A14" s="57" t="s">
        <v>325</v>
      </c>
      <c r="B14" s="109" t="s">
        <v>4605</v>
      </c>
      <c r="C14" s="109" t="s">
        <v>4605</v>
      </c>
      <c r="D14" s="109" t="s">
        <v>4605</v>
      </c>
      <c r="E14" s="109" t="s">
        <v>4605</v>
      </c>
      <c r="F14" s="109" t="s">
        <v>4605</v>
      </c>
      <c r="G14" s="59">
        <v>0</v>
      </c>
      <c r="H14" s="109" t="s">
        <v>4605</v>
      </c>
      <c r="I14" s="109" t="s">
        <v>4605</v>
      </c>
      <c r="J14" s="109" t="s">
        <v>4605</v>
      </c>
      <c r="K14" s="59">
        <v>0</v>
      </c>
      <c r="L14" s="59">
        <v>0</v>
      </c>
      <c r="M14" s="109" t="s">
        <v>4605</v>
      </c>
      <c r="N14" s="58">
        <v>0</v>
      </c>
      <c r="O14" s="58">
        <v>0</v>
      </c>
      <c r="P14" s="12"/>
      <c r="Q14" s="12"/>
      <c r="R14" s="12"/>
      <c r="S14" s="12"/>
      <c r="T14" s="12"/>
      <c r="U14" s="12"/>
      <c r="V14" s="12"/>
    </row>
    <row r="15" spans="1:22">
      <c r="A15" t="s">
        <v>182</v>
      </c>
      <c r="B15" t="s">
        <v>182</v>
      </c>
      <c r="C15" t="s">
        <v>182</v>
      </c>
      <c r="D15" t="s">
        <v>182</v>
      </c>
      <c r="E15" s="109" t="s">
        <v>4605</v>
      </c>
      <c r="F15" s="109" t="s">
        <v>4605</v>
      </c>
      <c r="G15" s="55">
        <v>0</v>
      </c>
      <c r="H15" t="s">
        <v>182</v>
      </c>
      <c r="I15" s="56">
        <v>0</v>
      </c>
      <c r="J15" s="56">
        <v>0</v>
      </c>
      <c r="K15" s="55">
        <v>0</v>
      </c>
      <c r="L15" s="55">
        <v>0</v>
      </c>
      <c r="M15" s="56">
        <v>0</v>
      </c>
      <c r="N15" s="56">
        <v>0</v>
      </c>
      <c r="O15" s="56">
        <v>0</v>
      </c>
      <c r="P15" s="12"/>
      <c r="Q15" s="12"/>
      <c r="R15" s="12"/>
      <c r="S15" s="12"/>
      <c r="T15" s="12"/>
      <c r="U15" s="12"/>
      <c r="V15" s="12"/>
    </row>
    <row r="16" spans="1:22">
      <c r="A16" s="57" t="s">
        <v>851</v>
      </c>
      <c r="B16" s="109" t="s">
        <v>4605</v>
      </c>
      <c r="C16" s="109" t="s">
        <v>4605</v>
      </c>
      <c r="D16" s="109" t="s">
        <v>4605</v>
      </c>
      <c r="E16" s="109" t="s">
        <v>4605</v>
      </c>
      <c r="F16" s="109" t="s">
        <v>4605</v>
      </c>
      <c r="G16" s="59">
        <v>0</v>
      </c>
      <c r="H16" s="109" t="s">
        <v>4605</v>
      </c>
      <c r="I16" s="109" t="s">
        <v>4605</v>
      </c>
      <c r="J16" s="109" t="s">
        <v>4605</v>
      </c>
      <c r="K16" s="59">
        <v>0</v>
      </c>
      <c r="L16" s="59">
        <v>0</v>
      </c>
      <c r="M16" s="109" t="s">
        <v>4605</v>
      </c>
      <c r="N16" s="58">
        <v>0</v>
      </c>
      <c r="O16" s="58">
        <v>0</v>
      </c>
      <c r="P16" s="12"/>
      <c r="Q16" s="12"/>
      <c r="R16" s="12"/>
      <c r="S16" s="12"/>
      <c r="T16" s="12"/>
      <c r="U16" s="12"/>
      <c r="V16" s="12"/>
    </row>
    <row r="17" spans="1:22">
      <c r="A17" t="s">
        <v>182</v>
      </c>
      <c r="B17" t="s">
        <v>182</v>
      </c>
      <c r="C17" t="s">
        <v>182</v>
      </c>
      <c r="D17" t="s">
        <v>182</v>
      </c>
      <c r="E17" s="109" t="s">
        <v>4605</v>
      </c>
      <c r="F17" s="109" t="s">
        <v>4605</v>
      </c>
      <c r="G17" s="55">
        <v>0</v>
      </c>
      <c r="H17" t="s">
        <v>182</v>
      </c>
      <c r="I17" s="56">
        <v>0</v>
      </c>
      <c r="J17" s="56">
        <v>0</v>
      </c>
      <c r="K17" s="55">
        <v>0</v>
      </c>
      <c r="L17" s="55">
        <v>0</v>
      </c>
      <c r="M17" s="56">
        <v>0</v>
      </c>
      <c r="N17" s="56">
        <v>0</v>
      </c>
      <c r="O17" s="56">
        <v>0</v>
      </c>
      <c r="P17" s="12"/>
      <c r="Q17" s="12"/>
      <c r="R17" s="12"/>
      <c r="S17" s="12"/>
      <c r="T17" s="12"/>
      <c r="U17" s="12"/>
      <c r="V17" s="12"/>
    </row>
    <row r="18" spans="1:22">
      <c r="A18" s="57" t="s">
        <v>204</v>
      </c>
      <c r="B18" s="109" t="s">
        <v>4605</v>
      </c>
      <c r="C18" s="110" t="s">
        <v>4605</v>
      </c>
      <c r="D18" s="110" t="s">
        <v>4605</v>
      </c>
      <c r="E18" s="110" t="s">
        <v>4605</v>
      </c>
      <c r="F18" s="110" t="s">
        <v>4605</v>
      </c>
      <c r="G18" s="59">
        <v>0</v>
      </c>
      <c r="H18" s="110" t="s">
        <v>4605</v>
      </c>
      <c r="I18" s="110" t="s">
        <v>4605</v>
      </c>
      <c r="J18" s="110" t="s">
        <v>4605</v>
      </c>
      <c r="K18" s="59">
        <v>0</v>
      </c>
      <c r="L18" s="59">
        <v>0</v>
      </c>
      <c r="M18" s="110" t="s">
        <v>4605</v>
      </c>
      <c r="N18" s="58">
        <v>0</v>
      </c>
      <c r="O18" s="58">
        <v>0</v>
      </c>
    </row>
    <row r="19" spans="1:22">
      <c r="A19" s="57" t="s">
        <v>326</v>
      </c>
      <c r="B19" s="109" t="s">
        <v>4605</v>
      </c>
      <c r="C19" s="110" t="s">
        <v>4605</v>
      </c>
      <c r="D19" s="110" t="s">
        <v>4605</v>
      </c>
      <c r="E19" s="110" t="s">
        <v>4605</v>
      </c>
      <c r="F19" s="110" t="s">
        <v>4605</v>
      </c>
      <c r="G19" s="59">
        <v>0</v>
      </c>
      <c r="H19" s="110" t="s">
        <v>4605</v>
      </c>
      <c r="I19" s="110" t="s">
        <v>4605</v>
      </c>
      <c r="J19" s="110" t="s">
        <v>4605</v>
      </c>
      <c r="K19" s="59">
        <v>0</v>
      </c>
      <c r="L19" s="59">
        <v>0</v>
      </c>
      <c r="M19" s="110" t="s">
        <v>4605</v>
      </c>
      <c r="N19" s="58">
        <v>0</v>
      </c>
      <c r="O19" s="58">
        <v>0</v>
      </c>
    </row>
    <row r="20" spans="1:22">
      <c r="A20" t="s">
        <v>182</v>
      </c>
      <c r="B20" t="s">
        <v>182</v>
      </c>
      <c r="C20" t="s">
        <v>182</v>
      </c>
      <c r="D20" t="s">
        <v>182</v>
      </c>
      <c r="E20" s="110" t="s">
        <v>4605</v>
      </c>
      <c r="F20" s="110" t="s">
        <v>4605</v>
      </c>
      <c r="G20" s="55">
        <v>0</v>
      </c>
      <c r="H20" t="s">
        <v>182</v>
      </c>
      <c r="I20" s="56">
        <v>0</v>
      </c>
      <c r="J20" s="56">
        <v>0</v>
      </c>
      <c r="K20" s="55">
        <v>0</v>
      </c>
      <c r="L20" s="55">
        <v>0</v>
      </c>
      <c r="M20" s="56">
        <v>0</v>
      </c>
      <c r="N20" s="56">
        <v>0</v>
      </c>
      <c r="O20" s="56">
        <v>0</v>
      </c>
    </row>
    <row r="21" spans="1:22">
      <c r="A21" s="57" t="s">
        <v>327</v>
      </c>
      <c r="B21" s="109" t="s">
        <v>4605</v>
      </c>
      <c r="C21" s="110" t="s">
        <v>4605</v>
      </c>
      <c r="D21" s="110" t="s">
        <v>4605</v>
      </c>
      <c r="E21" s="110" t="s">
        <v>4605</v>
      </c>
      <c r="F21" s="110" t="s">
        <v>4605</v>
      </c>
      <c r="G21" s="59">
        <v>0</v>
      </c>
      <c r="H21" s="110" t="s">
        <v>4605</v>
      </c>
      <c r="I21" s="110" t="s">
        <v>4605</v>
      </c>
      <c r="J21" s="110" t="s">
        <v>4605</v>
      </c>
      <c r="K21" s="59">
        <v>0</v>
      </c>
      <c r="L21" s="59">
        <v>0</v>
      </c>
      <c r="M21" s="110" t="s">
        <v>4605</v>
      </c>
      <c r="N21" s="58">
        <v>0</v>
      </c>
      <c r="O21" s="58">
        <v>0</v>
      </c>
    </row>
    <row r="22" spans="1:22">
      <c r="A22" t="s">
        <v>182</v>
      </c>
      <c r="B22" t="s">
        <v>182</v>
      </c>
      <c r="C22" t="s">
        <v>182</v>
      </c>
      <c r="D22" t="s">
        <v>182</v>
      </c>
      <c r="E22" s="110" t="s">
        <v>4605</v>
      </c>
      <c r="F22" s="110" t="s">
        <v>4605</v>
      </c>
      <c r="G22" s="55">
        <v>0</v>
      </c>
      <c r="H22" t="s">
        <v>182</v>
      </c>
      <c r="I22" s="56">
        <v>0</v>
      </c>
      <c r="J22" s="56">
        <v>0</v>
      </c>
      <c r="K22" s="55">
        <v>0</v>
      </c>
      <c r="L22" s="55">
        <v>0</v>
      </c>
      <c r="M22" s="56">
        <v>0</v>
      </c>
      <c r="N22" s="56">
        <v>0</v>
      </c>
      <c r="O22" s="56">
        <v>0</v>
      </c>
    </row>
    <row r="23" spans="1:22">
      <c r="A23" t="s">
        <v>206</v>
      </c>
      <c r="B23" s="109" t="s">
        <v>4605</v>
      </c>
      <c r="C23" s="110" t="s">
        <v>4605</v>
      </c>
      <c r="D23" s="110" t="s">
        <v>4605</v>
      </c>
      <c r="E23" s="110" t="s">
        <v>4605</v>
      </c>
      <c r="F23" s="110" t="s">
        <v>4605</v>
      </c>
      <c r="G23" s="110" t="s">
        <v>4605</v>
      </c>
      <c r="H23" s="110" t="s">
        <v>4605</v>
      </c>
      <c r="I23" s="110" t="s">
        <v>4605</v>
      </c>
      <c r="J23" s="110" t="s">
        <v>4605</v>
      </c>
      <c r="K23" s="110" t="s">
        <v>4605</v>
      </c>
      <c r="L23" s="110" t="s">
        <v>4605</v>
      </c>
      <c r="M23" s="110" t="s">
        <v>4605</v>
      </c>
      <c r="N23" s="110" t="s">
        <v>4605</v>
      </c>
      <c r="O23" s="110" t="s">
        <v>4605</v>
      </c>
    </row>
    <row r="24" spans="1:22">
      <c r="A24" t="s">
        <v>320</v>
      </c>
      <c r="B24" s="109" t="s">
        <v>4605</v>
      </c>
      <c r="C24" s="110" t="s">
        <v>4605</v>
      </c>
      <c r="D24" s="110" t="s">
        <v>4605</v>
      </c>
      <c r="E24" s="110" t="s">
        <v>4605</v>
      </c>
      <c r="F24" s="110" t="s">
        <v>4605</v>
      </c>
      <c r="G24" s="110" t="s">
        <v>4605</v>
      </c>
      <c r="H24" s="110" t="s">
        <v>4605</v>
      </c>
      <c r="I24" s="110" t="s">
        <v>4605</v>
      </c>
      <c r="J24" s="110" t="s">
        <v>4605</v>
      </c>
      <c r="K24" s="110" t="s">
        <v>4605</v>
      </c>
      <c r="L24" s="110" t="s">
        <v>4605</v>
      </c>
      <c r="M24" s="110" t="s">
        <v>4605</v>
      </c>
      <c r="N24" s="110" t="s">
        <v>4605</v>
      </c>
      <c r="O24" s="110" t="s">
        <v>4605</v>
      </c>
    </row>
    <row r="25" spans="1:22">
      <c r="A25" t="s">
        <v>321</v>
      </c>
      <c r="B25" s="109" t="s">
        <v>4605</v>
      </c>
      <c r="C25" s="110" t="s">
        <v>4605</v>
      </c>
      <c r="D25" s="110" t="s">
        <v>4605</v>
      </c>
      <c r="E25" s="110" t="s">
        <v>4605</v>
      </c>
      <c r="F25" s="110" t="s">
        <v>4605</v>
      </c>
      <c r="G25" s="110" t="s">
        <v>4605</v>
      </c>
      <c r="H25" s="110" t="s">
        <v>4605</v>
      </c>
      <c r="I25" s="110" t="s">
        <v>4605</v>
      </c>
      <c r="J25" s="110" t="s">
        <v>4605</v>
      </c>
      <c r="K25" s="110" t="s">
        <v>4605</v>
      </c>
      <c r="L25" s="110" t="s">
        <v>4605</v>
      </c>
      <c r="M25" s="110" t="s">
        <v>4605</v>
      </c>
      <c r="N25" s="110" t="s">
        <v>4605</v>
      </c>
      <c r="O25" s="110" t="s">
        <v>4605</v>
      </c>
    </row>
    <row r="26" spans="1:22">
      <c r="A26" t="s">
        <v>322</v>
      </c>
      <c r="B26" s="109" t="s">
        <v>4605</v>
      </c>
      <c r="C26" s="110" t="s">
        <v>4605</v>
      </c>
      <c r="D26" s="110" t="s">
        <v>4605</v>
      </c>
      <c r="E26" s="110" t="s">
        <v>4605</v>
      </c>
      <c r="F26" s="110" t="s">
        <v>4605</v>
      </c>
      <c r="G26" s="110" t="s">
        <v>4605</v>
      </c>
      <c r="H26" s="110" t="s">
        <v>4605</v>
      </c>
      <c r="I26" s="110" t="s">
        <v>4605</v>
      </c>
      <c r="J26" s="110" t="s">
        <v>4605</v>
      </c>
      <c r="K26" s="110" t="s">
        <v>4605</v>
      </c>
      <c r="L26" s="110" t="s">
        <v>4605</v>
      </c>
      <c r="M26" s="110" t="s">
        <v>4605</v>
      </c>
      <c r="N26" s="110" t="s">
        <v>4605</v>
      </c>
      <c r="O26" s="110" t="s">
        <v>4605</v>
      </c>
    </row>
    <row r="27" spans="1:22" hidden="1">
      <c r="C27" s="13"/>
    </row>
    <row r="28" spans="1:22" hidden="1">
      <c r="C28" s="13"/>
    </row>
    <row r="29" spans="1:22" hidden="1">
      <c r="C29" s="13"/>
    </row>
    <row r="30" spans="1:22" hidden="1">
      <c r="C30" s="13"/>
    </row>
    <row r="31" spans="1:22" hidden="1">
      <c r="C31" s="13"/>
    </row>
    <row r="32" spans="1:22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C371" s="13"/>
    </row>
    <row r="372" spans="1:3" hidden="1">
      <c r="A372" s="13"/>
      <c r="C372" s="13"/>
    </row>
    <row r="373" spans="1:3" hidden="1">
      <c r="A373" s="13"/>
      <c r="C373" s="13"/>
    </row>
    <row r="374" spans="1:3" hidden="1">
      <c r="A374" s="15"/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>
      <c r="C384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Yuli</dc:creator>
  <dc:description>מונגש</dc:description>
  <cp:lastModifiedBy>אלישבע ויסברג</cp:lastModifiedBy>
  <dcterms:created xsi:type="dcterms:W3CDTF">2015-11-10T09:34:27Z</dcterms:created>
  <dcterms:modified xsi:type="dcterms:W3CDTF">2024-03-31T10:45:44Z</dcterms:modified>
</cp:coreProperties>
</file>